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codeName="TämäTyökirja"/>
  <mc:AlternateContent xmlns:mc="http://schemas.openxmlformats.org/markup-compatibility/2006">
    <mc:Choice Requires="x15">
      <x15ac:absPath xmlns:x15ac="http://schemas.microsoft.com/office/spreadsheetml/2010/11/ac" url="https://accountorgroup-my.sharepoint.com/personal/artturi_laitakari_accountorhr_fi/Documents/"/>
    </mc:Choice>
  </mc:AlternateContent>
  <xr:revisionPtr revIDLastSave="4498" documentId="8_{E5C43163-1A89-489B-BE67-13DC5D6CBE52}" xr6:coauthVersionLast="47" xr6:coauthVersionMax="47" xr10:uidLastSave="{377E7F6A-F227-4F1B-ACF9-1EAC222C8764}"/>
  <bookViews>
    <workbookView xWindow="-108" yWindow="-108" windowWidth="23256" windowHeight="14160" tabRatio="407" firstSheet="13" activeTab="13" xr2:uid="{00000000-000D-0000-FFFF-FFFF00000000}"/>
  </bookViews>
  <sheets>
    <sheet name="Tyhja" sheetId="79" r:id="rId1"/>
    <sheet name="Aamu" sheetId="84" r:id="rId2"/>
    <sheet name="Sami" sheetId="85" r:id="rId3"/>
    <sheet name="Joel" sheetId="86" r:id="rId4"/>
    <sheet name="Slaine" sheetId="65" r:id="rId5"/>
    <sheet name="Selene" sheetId="76" r:id="rId6"/>
    <sheet name="Arather" sheetId="77" r:id="rId7"/>
    <sheet name="Milesandra" sheetId="78" r:id="rId8"/>
    <sheet name="Lucifer" sheetId="68" r:id="rId9"/>
    <sheet name="Arkkienkelit" sheetId="71" r:id="rId10"/>
    <sheet name="Iltasatu_taulukot" sheetId="2" r:id="rId11"/>
    <sheet name="Voimat" sheetId="74" r:id="rId12"/>
    <sheet name="tables" sheetId="52" r:id="rId13"/>
    <sheet name="Taikaesineet" sheetId="72" r:id="rId14"/>
    <sheet name="Merkurius" sheetId="66" r:id="rId15"/>
    <sheet name="Supersankarit" sheetId="73" r:id="rId16"/>
    <sheet name="Epäkuolleet" sheetId="82" r:id="rId17"/>
    <sheet name="Hahmonluonnin askeleet" sheetId="31" r:id="rId18"/>
    <sheet name="Taistelu" sheetId="27" r:id="rId19"/>
    <sheet name="Pelinjohtajan suoja" sheetId="50" r:id="rId20"/>
    <sheet name="Kriittinen osuma" sheetId="32" state="hidden" r:id="rId21"/>
    <sheet name="consequences" sheetId="13" state="hidden" r:id="rId22"/>
    <sheet name="Seikkailumoottori" sheetId="12" r:id="rId23"/>
    <sheet name="Musta kynttilä" sheetId="80" r:id="rId24"/>
  </sheets>
  <externalReferences>
    <externalReference r:id="rId25"/>
  </externalReferences>
  <definedNames>
    <definedName name="_Hlk143179463" localSheetId="17">'Hahmonluonnin askeleet'!$C$83</definedName>
    <definedName name="ar_str" localSheetId="11">#REF!</definedName>
    <definedName name="ar_str">#REF!</definedName>
    <definedName name="ar_wis" localSheetId="12">#REF!</definedName>
    <definedName name="ar_wis" localSheetId="11">'[1]Arather  Freeport'!$E$22</definedName>
    <definedName name="ar_wis">#REF!</definedName>
    <definedName name="ar_wis_2">#REF!</definedName>
    <definedName name="cha" localSheetId="12">#REF!</definedName>
    <definedName name="cha" localSheetId="11">'[1]Slaine Freeport'!$L$24</definedName>
    <definedName name="cha">#REF!</definedName>
    <definedName name="chacha">#REF!</definedName>
    <definedName name="dan_cha" localSheetId="12">#REF!</definedName>
    <definedName name="dan_cha" localSheetId="11">[1]dansalot!$L$24</definedName>
    <definedName name="dan_cha">#REF!</definedName>
    <definedName name="dex" localSheetId="12">#REF!</definedName>
    <definedName name="dex" localSheetId="11">[1]dansalot!$E$23</definedName>
    <definedName name="dex">#REF!</definedName>
    <definedName name="elementalisti_mystinen" localSheetId="11">#REF!</definedName>
    <definedName name="elementalisti_mystinen">#REF!</definedName>
    <definedName name="lunar_mental" localSheetId="11">#REF!</definedName>
    <definedName name="lunar_mental">#REF!</definedName>
    <definedName name="lunar_mystical" localSheetId="11">#REF!</definedName>
    <definedName name="lunar_mystical">#REF!</definedName>
    <definedName name="lunar_physical" localSheetId="11">#REF!</definedName>
    <definedName name="lunar_physical">#REF!</definedName>
    <definedName name="mentalisti_mystinen" localSheetId="11">#REF!</definedName>
    <definedName name="mentalisti_mystinen">#REF!</definedName>
    <definedName name="se_cha" localSheetId="12">#REF!</definedName>
    <definedName name="se_cha">[1]Selene!$L$24</definedName>
    <definedName name="sla_cha" localSheetId="12">#REF!</definedName>
    <definedName name="sla_cha" localSheetId="11">'[1]Slaine Freeport'!$L$24</definedName>
    <definedName name="sla_cha">#REF!</definedName>
    <definedName name="sla_dex" localSheetId="11">#REF!</definedName>
    <definedName name="sla_dex">#REF!</definedName>
    <definedName name="solar_mental" localSheetId="11">#REF!</definedName>
    <definedName name="solar_mental">#REF!</definedName>
    <definedName name="solar_mystical" localSheetId="11">#REF!</definedName>
    <definedName name="solar_mystical">#REF!</definedName>
    <definedName name="solar_physical" localSheetId="11">#REF!</definedName>
    <definedName name="solar_physical">#REF!</definedName>
    <definedName name="_xlnm.Print_Area" localSheetId="1">Aamu!$B$1:$AE$67</definedName>
    <definedName name="_xlnm.Print_Area" localSheetId="6">Arather!$B$1:$Y$48</definedName>
    <definedName name="_xlnm.Print_Area" localSheetId="9">Arkkienkelit!$D$1:$AO$81</definedName>
    <definedName name="_xlnm.Print_Area" localSheetId="17">'Hahmonluonnin askeleet'!$B$1:$J$56</definedName>
    <definedName name="_xlnm.Print_Area" localSheetId="3">Joel!$B$1:$Y$58</definedName>
    <definedName name="_xlnm.Print_Area" localSheetId="8">Lucifer!$B$1:$Y$71</definedName>
    <definedName name="_xlnm.Print_Area" localSheetId="7">Milesandra!$B$1:$AE$67</definedName>
    <definedName name="_xlnm.Print_Area" localSheetId="23">'Musta kynttilä'!#REF!</definedName>
    <definedName name="_xlnm.Print_Area" localSheetId="19">'Pelinjohtajan suoja'!$A$1:$AE$28</definedName>
    <definedName name="_xlnm.Print_Area" localSheetId="2">Sami!$B$1:$Y$67</definedName>
    <definedName name="_xlnm.Print_Area" localSheetId="5">Selene!$B$1:$AE$63</definedName>
    <definedName name="_xlnm.Print_Area" localSheetId="4">Slaine!$B$1:$Y$58</definedName>
    <definedName name="_xlnm.Print_Area" localSheetId="18">Taistelu!$B$1:$AF$51</definedName>
    <definedName name="_xlnm.Print_Area" localSheetId="0">Tyhja!$B$1:$Y$42</definedName>
    <definedName name="vaihdokas_mystinen" localSheetId="11">#REF!</definedName>
    <definedName name="vaihdokas_mystinen">#REF!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H16" i="76" l="1"/>
  <c r="AH17" i="76" s="1"/>
  <c r="AH18" i="76" s="1"/>
  <c r="AH19" i="76" s="1"/>
  <c r="AH20" i="76" s="1"/>
  <c r="AH21" i="76" s="1"/>
  <c r="AH22" i="76" s="1"/>
  <c r="AH23" i="76" s="1"/>
  <c r="AH24" i="76" s="1"/>
  <c r="AH25" i="76" s="1"/>
  <c r="AH26" i="76" s="1"/>
  <c r="AH27" i="76" s="1"/>
  <c r="AH28" i="76" s="1"/>
  <c r="AH29" i="76" s="1"/>
  <c r="AH30" i="76" s="1"/>
  <c r="AH31" i="76" s="1"/>
  <c r="AH32" i="76" s="1"/>
  <c r="AH33" i="76" s="1"/>
  <c r="AH15" i="76"/>
  <c r="P2" i="76"/>
  <c r="Q24" i="79"/>
  <c r="Z33" i="76"/>
  <c r="Z31" i="76"/>
  <c r="Q76" i="71"/>
  <c r="Q75" i="71"/>
  <c r="Q74" i="71"/>
  <c r="Q66" i="71"/>
  <c r="Q65" i="71"/>
  <c r="Q64" i="71"/>
  <c r="R64" i="71"/>
  <c r="Q56" i="71"/>
  <c r="Q55" i="71"/>
  <c r="Q54" i="71"/>
  <c r="Q45" i="71"/>
  <c r="Q44" i="71"/>
  <c r="Q43" i="71"/>
  <c r="Q35" i="71"/>
  <c r="R35" i="71"/>
  <c r="Q34" i="71"/>
  <c r="R34" i="71"/>
  <c r="Q33" i="71"/>
  <c r="R33" i="71"/>
  <c r="Q25" i="71"/>
  <c r="Q24" i="71"/>
  <c r="R24" i="71"/>
  <c r="Q23" i="71"/>
  <c r="R23" i="71"/>
  <c r="R25" i="71"/>
  <c r="Q15" i="71"/>
  <c r="Q14" i="71"/>
  <c r="R14" i="71"/>
  <c r="Q13" i="71"/>
  <c r="Q5" i="71"/>
  <c r="Q4" i="71"/>
  <c r="Q3" i="71"/>
  <c r="R3" i="71"/>
  <c r="L24" i="79"/>
  <c r="F24" i="79"/>
  <c r="Q27" i="85"/>
  <c r="L27" i="85"/>
  <c r="F27" i="85"/>
  <c r="S8" i="68"/>
  <c r="Q26" i="68"/>
  <c r="M8" i="68"/>
  <c r="L26" i="68"/>
  <c r="G8" i="68"/>
  <c r="F26" i="68"/>
  <c r="S8" i="78"/>
  <c r="N11" i="78"/>
  <c r="M8" i="78"/>
  <c r="L24" i="78"/>
  <c r="G8" i="78"/>
  <c r="F24" i="78"/>
  <c r="H11" i="78"/>
  <c r="S8" i="77"/>
  <c r="S11" i="77"/>
  <c r="M8" i="77"/>
  <c r="L24" i="77"/>
  <c r="G8" i="77"/>
  <c r="B11" i="77"/>
  <c r="S8" i="76"/>
  <c r="N11" i="76"/>
  <c r="M8" i="76"/>
  <c r="M11" i="76"/>
  <c r="G8" i="76"/>
  <c r="F24" i="76"/>
  <c r="S8" i="65"/>
  <c r="N11" i="65"/>
  <c r="M8" i="65"/>
  <c r="M11" i="65"/>
  <c r="G8" i="65"/>
  <c r="G11" i="65"/>
  <c r="S8" i="86"/>
  <c r="S11" i="86"/>
  <c r="M8" i="86"/>
  <c r="L24" i="86"/>
  <c r="G8" i="86"/>
  <c r="F24" i="86"/>
  <c r="S8" i="85"/>
  <c r="M8" i="85"/>
  <c r="H11" i="85"/>
  <c r="G8" i="85"/>
  <c r="B11" i="85"/>
  <c r="B16" i="84"/>
  <c r="S8" i="84"/>
  <c r="Q24" i="84"/>
  <c r="M8" i="84"/>
  <c r="L24" i="84"/>
  <c r="G8" i="84"/>
  <c r="F24" i="84"/>
  <c r="K20" i="86"/>
  <c r="B16" i="86"/>
  <c r="P2" i="86"/>
  <c r="K23" i="85"/>
  <c r="B19" i="85"/>
  <c r="N11" i="85"/>
  <c r="G11" i="85"/>
  <c r="P2" i="85"/>
  <c r="P2" i="84"/>
  <c r="K20" i="84"/>
  <c r="M11" i="84"/>
  <c r="H11" i="84"/>
  <c r="AU34" i="71"/>
  <c r="AV34" i="71"/>
  <c r="AU33" i="71"/>
  <c r="AV33" i="71"/>
  <c r="AU32" i="71"/>
  <c r="AV32" i="71"/>
  <c r="R76" i="71"/>
  <c r="R75" i="71"/>
  <c r="R74" i="71"/>
  <c r="R66" i="71"/>
  <c r="R65" i="71"/>
  <c r="R56" i="71"/>
  <c r="R55" i="71"/>
  <c r="R54" i="71"/>
  <c r="R45" i="71"/>
  <c r="R44" i="71"/>
  <c r="R43" i="71"/>
  <c r="R13" i="71"/>
  <c r="R4" i="71"/>
  <c r="R15" i="71"/>
  <c r="R5" i="71"/>
  <c r="AX135" i="73"/>
  <c r="AZ139" i="73"/>
  <c r="Y150" i="73"/>
  <c r="AA154" i="73"/>
  <c r="X128" i="73"/>
  <c r="Z130" i="73"/>
  <c r="X106" i="73"/>
  <c r="Z108" i="73"/>
  <c r="M11" i="78"/>
  <c r="Y4" i="2"/>
  <c r="Y5" i="2"/>
  <c r="Y6" i="2"/>
  <c r="Y7" i="2"/>
  <c r="Y8" i="2"/>
  <c r="Y9" i="2"/>
  <c r="Y10" i="2"/>
  <c r="Y11" i="2"/>
  <c r="Y12" i="2"/>
  <c r="Y13" i="2"/>
  <c r="Y14" i="2"/>
  <c r="Y15" i="2"/>
  <c r="Y16" i="2"/>
  <c r="Y3" i="2"/>
  <c r="AM33" i="73"/>
  <c r="AY29" i="73"/>
  <c r="AY2" i="73"/>
  <c r="K7" i="2"/>
  <c r="S59" i="73"/>
  <c r="F73" i="73"/>
  <c r="F72" i="73"/>
  <c r="F71" i="73"/>
  <c r="S69" i="73"/>
  <c r="G73" i="73"/>
  <c r="F63" i="73"/>
  <c r="U63" i="73"/>
  <c r="F62" i="73"/>
  <c r="U62" i="73"/>
  <c r="F61" i="73"/>
  <c r="G61" i="73"/>
  <c r="U53" i="73"/>
  <c r="U52" i="73"/>
  <c r="L25" i="73"/>
  <c r="K5" i="73"/>
  <c r="Z5" i="73"/>
  <c r="K4" i="73"/>
  <c r="Z4" i="73"/>
  <c r="K3" i="73"/>
  <c r="Z3" i="73"/>
  <c r="S88" i="73"/>
  <c r="U90" i="73"/>
  <c r="X31" i="73"/>
  <c r="Z35" i="73"/>
  <c r="S97" i="73"/>
  <c r="U101" i="73"/>
  <c r="S49" i="73"/>
  <c r="G51" i="73"/>
  <c r="S40" i="73"/>
  <c r="U44" i="73"/>
  <c r="S79" i="73"/>
  <c r="G83" i="73"/>
  <c r="X21" i="73"/>
  <c r="Z24" i="73"/>
  <c r="X11" i="73"/>
  <c r="Z15" i="73"/>
  <c r="X1" i="73"/>
  <c r="B76" i="74"/>
  <c r="B75" i="74"/>
  <c r="B20" i="78"/>
  <c r="B16" i="78"/>
  <c r="P2" i="78"/>
  <c r="P2" i="65"/>
  <c r="P2" i="77"/>
  <c r="K20" i="78"/>
  <c r="BR9" i="71"/>
  <c r="BR10" i="71"/>
  <c r="BR11" i="71"/>
  <c r="BR12" i="71"/>
  <c r="BR13" i="71"/>
  <c r="BR15" i="71"/>
  <c r="BR16" i="71"/>
  <c r="BR17" i="71"/>
  <c r="BR19" i="71"/>
  <c r="BR20" i="71"/>
  <c r="BR22" i="71"/>
  <c r="BR23" i="71"/>
  <c r="BR24" i="71"/>
  <c r="BR25" i="71"/>
  <c r="BR26" i="71"/>
  <c r="K20" i="77"/>
  <c r="B16" i="77"/>
  <c r="K20" i="76"/>
  <c r="B16" i="76"/>
  <c r="Q93" i="71"/>
  <c r="Q92" i="71"/>
  <c r="Q91" i="71"/>
  <c r="BB59" i="71"/>
  <c r="B24" i="72"/>
  <c r="B25" i="72"/>
  <c r="E23" i="72"/>
  <c r="D23" i="72"/>
  <c r="E22" i="72"/>
  <c r="D22" i="72"/>
  <c r="E21" i="72"/>
  <c r="D21" i="72"/>
  <c r="E20" i="72"/>
  <c r="D20" i="72"/>
  <c r="E19" i="72"/>
  <c r="D19" i="72"/>
  <c r="H7" i="72"/>
  <c r="I7" i="72"/>
  <c r="T20" i="12"/>
  <c r="V20" i="12" s="1"/>
  <c r="T18" i="12"/>
  <c r="V18" i="12" s="1"/>
  <c r="T17" i="12"/>
  <c r="V17" i="12" s="1"/>
  <c r="T16" i="12"/>
  <c r="V16" i="12" s="1"/>
  <c r="T9" i="12"/>
  <c r="V9" i="12" s="1"/>
  <c r="T14" i="12"/>
  <c r="V14" i="12" s="1"/>
  <c r="T12" i="12"/>
  <c r="V12" i="12" s="1"/>
  <c r="T11" i="12"/>
  <c r="V11" i="12" s="1"/>
  <c r="Y77" i="71"/>
  <c r="Y46" i="71"/>
  <c r="Y67" i="71"/>
  <c r="Y57" i="71"/>
  <c r="Y36" i="71"/>
  <c r="Y16" i="71"/>
  <c r="Y26" i="71"/>
  <c r="Y6" i="71"/>
  <c r="B26" i="72"/>
  <c r="E25" i="72"/>
  <c r="D25" i="72"/>
  <c r="D24" i="72"/>
  <c r="E24" i="72"/>
  <c r="H8" i="72"/>
  <c r="I8" i="72"/>
  <c r="P2" i="68"/>
  <c r="B19" i="68"/>
  <c r="K20" i="65"/>
  <c r="B27" i="72"/>
  <c r="D26" i="72"/>
  <c r="C26" i="72"/>
  <c r="B24" i="13"/>
  <c r="B23" i="13"/>
  <c r="A21" i="32"/>
  <c r="A20" i="32"/>
  <c r="A19" i="32"/>
  <c r="A18" i="32"/>
  <c r="A17" i="32"/>
  <c r="A16" i="32"/>
  <c r="A15" i="32"/>
  <c r="A14" i="32"/>
  <c r="A13" i="32"/>
  <c r="A12" i="32"/>
  <c r="A11" i="32"/>
  <c r="A10" i="32"/>
  <c r="A9" i="32"/>
  <c r="A8" i="32"/>
  <c r="A7" i="32"/>
  <c r="A6" i="32"/>
  <c r="A5" i="32"/>
  <c r="A4" i="32"/>
  <c r="A3" i="32"/>
  <c r="B60" i="31"/>
  <c r="B59" i="31"/>
  <c r="B58" i="31"/>
  <c r="B57" i="31"/>
  <c r="B56" i="31"/>
  <c r="B55" i="31"/>
  <c r="B54" i="31"/>
  <c r="B53" i="31"/>
  <c r="B52" i="31"/>
  <c r="B51" i="31"/>
  <c r="B50" i="31"/>
  <c r="B49" i="31"/>
  <c r="B28" i="72"/>
  <c r="D27" i="72"/>
  <c r="C27" i="72"/>
  <c r="C28" i="72"/>
  <c r="H9" i="72"/>
  <c r="I9" i="72"/>
  <c r="B29" i="72"/>
  <c r="D28" i="72"/>
  <c r="B30" i="72"/>
  <c r="D29" i="72"/>
  <c r="C29" i="72"/>
  <c r="B31" i="72"/>
  <c r="D30" i="72"/>
  <c r="C30" i="72"/>
  <c r="B32" i="72"/>
  <c r="D31" i="72"/>
  <c r="C31" i="72"/>
  <c r="B33" i="72"/>
  <c r="D32" i="72"/>
  <c r="C32" i="72"/>
  <c r="D33" i="72"/>
  <c r="C33" i="72"/>
  <c r="AM32" i="73"/>
  <c r="Z14" i="73"/>
  <c r="K8" i="2"/>
  <c r="Z25" i="73"/>
  <c r="K9" i="2"/>
  <c r="K10" i="2"/>
  <c r="K11" i="2"/>
  <c r="U51" i="73"/>
  <c r="BA5" i="73"/>
  <c r="G52" i="73"/>
  <c r="G44" i="73"/>
  <c r="L23" i="73"/>
  <c r="U81" i="73"/>
  <c r="BA4" i="73"/>
  <c r="U43" i="73"/>
  <c r="U82" i="73"/>
  <c r="U42" i="73"/>
  <c r="G43" i="73"/>
  <c r="BA6" i="73"/>
  <c r="G90" i="73"/>
  <c r="L131" i="73"/>
  <c r="U91" i="73"/>
  <c r="BA31" i="73"/>
  <c r="Z131" i="73"/>
  <c r="BA32" i="73"/>
  <c r="Z132" i="73"/>
  <c r="BA33" i="73"/>
  <c r="G42" i="73"/>
  <c r="AM4" i="73"/>
  <c r="AM5" i="73"/>
  <c r="U83" i="73"/>
  <c r="G82" i="73"/>
  <c r="G53" i="73"/>
  <c r="AA152" i="73"/>
  <c r="M152" i="73"/>
  <c r="AA153" i="73"/>
  <c r="M154" i="73"/>
  <c r="AM31" i="73"/>
  <c r="G91" i="73"/>
  <c r="AM6" i="73"/>
  <c r="G81" i="73"/>
  <c r="AZ137" i="73"/>
  <c r="AZ138" i="73"/>
  <c r="AL138" i="73"/>
  <c r="AL137" i="73"/>
  <c r="AL139" i="73"/>
  <c r="M153" i="73"/>
  <c r="L130" i="73"/>
  <c r="L132" i="73"/>
  <c r="Z110" i="73"/>
  <c r="L110" i="73"/>
  <c r="L109" i="73"/>
  <c r="Z109" i="73"/>
  <c r="L108" i="73"/>
  <c r="M11" i="68"/>
  <c r="B11" i="68"/>
  <c r="N11" i="68"/>
  <c r="S11" i="68"/>
  <c r="Q24" i="65"/>
  <c r="F24" i="65"/>
  <c r="L24" i="65"/>
  <c r="N11" i="86"/>
  <c r="Q24" i="86"/>
  <c r="G11" i="84"/>
  <c r="N11" i="84"/>
  <c r="B11" i="84"/>
  <c r="S11" i="84"/>
  <c r="S11" i="78"/>
  <c r="Q24" i="78"/>
  <c r="G11" i="76"/>
  <c r="B11" i="76"/>
  <c r="H11" i="77"/>
  <c r="M11" i="77"/>
  <c r="B11" i="86"/>
  <c r="M11" i="85"/>
  <c r="F24" i="77"/>
  <c r="Q24" i="77"/>
  <c r="L24" i="76"/>
  <c r="Q24" i="76"/>
  <c r="B11" i="78"/>
  <c r="G11" i="78"/>
  <c r="N11" i="77"/>
  <c r="G11" i="77"/>
  <c r="S11" i="76"/>
  <c r="H11" i="76"/>
  <c r="B11" i="65"/>
  <c r="H11" i="65"/>
  <c r="S11" i="65"/>
  <c r="S11" i="85"/>
  <c r="H11" i="86"/>
  <c r="M11" i="86"/>
  <c r="G11" i="86"/>
  <c r="U61" i="73"/>
  <c r="L14" i="73"/>
  <c r="L3" i="73"/>
  <c r="L4" i="73"/>
  <c r="L5" i="73"/>
  <c r="U71" i="73"/>
  <c r="L24" i="73"/>
  <c r="Z13" i="73"/>
  <c r="Z34" i="73"/>
  <c r="L33" i="73"/>
  <c r="G11" i="68"/>
  <c r="L13" i="73"/>
  <c r="G62" i="73"/>
  <c r="G100" i="73"/>
  <c r="L15" i="73"/>
  <c r="G63" i="73"/>
  <c r="L34" i="73"/>
  <c r="H11" i="68"/>
  <c r="Z23" i="73"/>
  <c r="L35" i="73"/>
  <c r="G101" i="73"/>
  <c r="U73" i="73"/>
  <c r="G92" i="73"/>
  <c r="U92" i="73"/>
  <c r="Z33" i="73"/>
  <c r="U99" i="73"/>
  <c r="U100" i="73"/>
  <c r="U72" i="73"/>
  <c r="G72" i="73"/>
  <c r="G71" i="73"/>
  <c r="G99" i="73"/>
</calcChain>
</file>

<file path=xl/sharedStrings.xml><?xml version="1.0" encoding="utf-8"?>
<sst xmlns="http://schemas.openxmlformats.org/spreadsheetml/2006/main" count="5097" uniqueCount="2384">
  <si>
    <t>M</t>
  </si>
  <si>
    <t>Bardi</t>
  </si>
  <si>
    <t>LUONNE</t>
  </si>
  <si>
    <t>Seikkailija</t>
  </si>
  <si>
    <t>mmm</t>
  </si>
  <si>
    <t>mmmmm</t>
  </si>
  <si>
    <t>mm</t>
  </si>
  <si>
    <t>HEIKKOUS</t>
  </si>
  <si>
    <t>Magia</t>
  </si>
  <si>
    <t>Mentalismi</t>
  </si>
  <si>
    <t>w</t>
  </si>
  <si>
    <t>kuolettava</t>
  </si>
  <si>
    <t>KYVYT</t>
  </si>
  <si>
    <t>m</t>
  </si>
  <si>
    <t>VAURIO</t>
  </si>
  <si>
    <t>Lievä</t>
  </si>
  <si>
    <t>Vakava</t>
  </si>
  <si>
    <t>Kuolettava</t>
  </si>
  <si>
    <t>2 Lievä</t>
  </si>
  <si>
    <t>4 Vakava</t>
  </si>
  <si>
    <t>6 Kuolettava</t>
  </si>
  <si>
    <t>kohtaus</t>
  </si>
  <si>
    <t>tunti</t>
  </si>
  <si>
    <t>päivä</t>
  </si>
  <si>
    <t>viikko</t>
  </si>
  <si>
    <t>kuukausi</t>
  </si>
  <si>
    <t>Portaali</t>
  </si>
  <si>
    <t>tavallinen</t>
  </si>
  <si>
    <t>huono</t>
  </si>
  <si>
    <t>hyvä</t>
  </si>
  <si>
    <t>erinomainen</t>
  </si>
  <si>
    <t>mmmm</t>
  </si>
  <si>
    <t>loistava</t>
  </si>
  <si>
    <t>uskomaton</t>
  </si>
  <si>
    <t>legendaarinen</t>
  </si>
  <si>
    <t>eeppinen</t>
  </si>
  <si>
    <t>tarumainen</t>
  </si>
  <si>
    <t>jumalainen</t>
  </si>
  <si>
    <t>nnnnn</t>
  </si>
  <si>
    <t>surkea</t>
  </si>
  <si>
    <t>-</t>
  </si>
  <si>
    <t>Johtaja</t>
  </si>
  <si>
    <t>Rakentaja</t>
  </si>
  <si>
    <t>Neuvottelija</t>
  </si>
  <si>
    <t>Varovainen</t>
  </si>
  <si>
    <t>Nokkela</t>
  </si>
  <si>
    <t>Näyttävä</t>
  </si>
  <si>
    <t>Voimallinen</t>
  </si>
  <si>
    <t>Nopea</t>
  </si>
  <si>
    <t>Ovela</t>
  </si>
  <si>
    <t>adjektiivit</t>
  </si>
  <si>
    <t>Tavallinen</t>
  </si>
  <si>
    <t>Hyvä</t>
  </si>
  <si>
    <t>Erinomainen</t>
  </si>
  <si>
    <t>Loistava</t>
  </si>
  <si>
    <t>Uskomaton</t>
  </si>
  <si>
    <t>Legendaarinen</t>
  </si>
  <si>
    <t>Eeppinen</t>
  </si>
  <si>
    <t>Rapier</t>
  </si>
  <si>
    <t>uskomaton (+5)</t>
  </si>
  <si>
    <t>loistava (+4)</t>
  </si>
  <si>
    <t>hyvä (+2)</t>
  </si>
  <si>
    <t>tavallinen (+1)</t>
  </si>
  <si>
    <t>huono (0)</t>
  </si>
  <si>
    <t>surkea (-1)</t>
  </si>
  <si>
    <t>erinomainen (+3)</t>
  </si>
  <si>
    <t>legendaarinen +6</t>
  </si>
  <si>
    <t>eeppinen +7</t>
  </si>
  <si>
    <t>tarumainen +8</t>
  </si>
  <si>
    <t>jumalainen +9</t>
  </si>
  <si>
    <t>avatar +10</t>
  </si>
  <si>
    <t>Stressi tasot</t>
  </si>
  <si>
    <t>pppp</t>
  </si>
  <si>
    <t>ppppp</t>
  </si>
  <si>
    <t>Taistelija</t>
  </si>
  <si>
    <t>Tietäjä</t>
  </si>
  <si>
    <t>Puhuja</t>
  </si>
  <si>
    <t>ALUE</t>
  </si>
  <si>
    <t>Vaikeus</t>
  </si>
  <si>
    <t>Pysyvä</t>
  </si>
  <si>
    <t>Onnistuminen</t>
  </si>
  <si>
    <t>Onnistuminen tyylillä</t>
  </si>
  <si>
    <t>OMINAISUUDET</t>
  </si>
  <si>
    <t>p</t>
  </si>
  <si>
    <t>MM</t>
  </si>
  <si>
    <t>Taso</t>
  </si>
  <si>
    <t>Voimat</t>
  </si>
  <si>
    <t>Jumalainen</t>
  </si>
  <si>
    <t>Tarumainen</t>
  </si>
  <si>
    <t>ppp</t>
  </si>
  <si>
    <t>pp</t>
  </si>
  <si>
    <t>kk</t>
  </si>
  <si>
    <t>pysyvä</t>
  </si>
  <si>
    <t>Elementin hallinta</t>
  </si>
  <si>
    <t>Maagi</t>
  </si>
  <si>
    <t>l</t>
  </si>
  <si>
    <t xml:space="preserve">Paikallinen </t>
  </si>
  <si>
    <t>Valtakunnallinen</t>
  </si>
  <si>
    <t>palkkaavat sankarit</t>
  </si>
  <si>
    <t>Uhka</t>
  </si>
  <si>
    <t>Huolestuneet kyläläiset</t>
  </si>
  <si>
    <t>Barbaari armeija aikoo viedä mahtavan taikaesineen</t>
  </si>
  <si>
    <t>Rikas kauppias</t>
  </si>
  <si>
    <t>Kuolleen jumalan kultistit</t>
  </si>
  <si>
    <t>mystinen hupullinen henk.</t>
  </si>
  <si>
    <t>Vieraan ulottuvuuden muukalaiset</t>
  </si>
  <si>
    <t>Paikallinen aatelinen</t>
  </si>
  <si>
    <t>Herännyt lohikäärme</t>
  </si>
  <si>
    <t>armeijan upseeri</t>
  </si>
  <si>
    <t>Yhdeksännen helvetin demonit</t>
  </si>
  <si>
    <t>Kuningas</t>
  </si>
  <si>
    <t>Muinainen demonijumala</t>
  </si>
  <si>
    <t>Tehtävänään</t>
  </si>
  <si>
    <t>Haluaa</t>
  </si>
  <si>
    <t>Tappaa / Tuhota</t>
  </si>
  <si>
    <t>Tuhota tai korruptoida</t>
  </si>
  <si>
    <t>Vangita</t>
  </si>
  <si>
    <t>Varastaa</t>
  </si>
  <si>
    <t>Suojella</t>
  </si>
  <si>
    <t>Saattaa</t>
  </si>
  <si>
    <t>Vallata</t>
  </si>
  <si>
    <t>Tutkimaan</t>
  </si>
  <si>
    <t>Hallita</t>
  </si>
  <si>
    <t>Auttamaan</t>
  </si>
  <si>
    <t>Rakentaa</t>
  </si>
  <si>
    <t>Läheinen</t>
  </si>
  <si>
    <t>Kohde</t>
  </si>
  <si>
    <t>Hirviö</t>
  </si>
  <si>
    <t>Kuningaskunnan</t>
  </si>
  <si>
    <t>Taika esine</t>
  </si>
  <si>
    <t>Portin taivaaseen / helvettiin</t>
  </si>
  <si>
    <t>Taikuri</t>
  </si>
  <si>
    <t>Maaginen joukkotuhoase</t>
  </si>
  <si>
    <t>Rosvo jengi</t>
  </si>
  <si>
    <t>Ulottuvuus portti</t>
  </si>
  <si>
    <t>Linnoitus</t>
  </si>
  <si>
    <t>Muinainen raunio</t>
  </si>
  <si>
    <t>Viattoman näköistä siviiliä</t>
  </si>
  <si>
    <t>Todella mahtava taikaesine</t>
  </si>
  <si>
    <t>Ja yllättävä tekijä on</t>
  </si>
  <si>
    <t>Joka</t>
  </si>
  <si>
    <t>Muodonmuuttajia on mukana</t>
  </si>
  <si>
    <t>Tuhoaa maailman</t>
  </si>
  <si>
    <t>Asiakas pettää sankarit</t>
  </si>
  <si>
    <t>Kääntää aikaa</t>
  </si>
  <si>
    <t>Voimakas hirviö suojelee kohdetta</t>
  </si>
  <si>
    <t>Orjuuttaa kaikki</t>
  </si>
  <si>
    <t>Vaaralliset ihmiset suojelevat kohdetta</t>
  </si>
  <si>
    <t>Aloittaa ulottuvuuksien välisen valloitusretken</t>
  </si>
  <si>
    <t>Taiat suojelevat kohdetta</t>
  </si>
  <si>
    <t>Repii reiän todellisuuteen</t>
  </si>
  <si>
    <t xml:space="preserve">Kilpaileva ryhmä palkkasotureita  </t>
  </si>
  <si>
    <t>Korjaa kaiken</t>
  </si>
  <si>
    <t>on saanut saman tehtävän</t>
  </si>
  <si>
    <t>Tehtävä 1</t>
  </si>
  <si>
    <t>Tehtävä 2</t>
  </si>
  <si>
    <t>Haluaa hallita</t>
  </si>
  <si>
    <t>Kuningaskuntaa</t>
  </si>
  <si>
    <t>joka repii reiän todellisuuten</t>
  </si>
  <si>
    <t>Mild</t>
  </si>
  <si>
    <t>Moderate</t>
  </si>
  <si>
    <t>Severe</t>
  </si>
  <si>
    <t>Soturi</t>
  </si>
  <si>
    <t>Ryöväri</t>
  </si>
  <si>
    <t>Mentalisti</t>
  </si>
  <si>
    <t>Rotu</t>
  </si>
  <si>
    <t>Ihminen</t>
  </si>
  <si>
    <t>Pimentohaltia</t>
  </si>
  <si>
    <t>Päivähaltia</t>
  </si>
  <si>
    <t>Kääpiö</t>
  </si>
  <si>
    <t>3,3,2</t>
  </si>
  <si>
    <t>4,3,3</t>
  </si>
  <si>
    <t>Muodonmuutos</t>
  </si>
  <si>
    <t>Varusteet</t>
  </si>
  <si>
    <t>Raskas haarniska</t>
  </si>
  <si>
    <t>Rooli</t>
  </si>
  <si>
    <t>Iso tietokirja, hyvät vaatteet, kevyt ase</t>
  </si>
  <si>
    <t>Vahvuus</t>
  </si>
  <si>
    <t>Heikkous</t>
  </si>
  <si>
    <t>Nopeus ja kestävyys -1</t>
  </si>
  <si>
    <t>Yleisin rotu</t>
  </si>
  <si>
    <t>Lyhyt ikäinen</t>
  </si>
  <si>
    <t>Harmaa haltia</t>
  </si>
  <si>
    <t>Yönäkö +1</t>
  </si>
  <si>
    <t>Päivänäkö +1</t>
  </si>
  <si>
    <t>Hämärässä -1</t>
  </si>
  <si>
    <t>Kesto</t>
  </si>
  <si>
    <t>hetki</t>
  </si>
  <si>
    <t>Telepatia</t>
  </si>
  <si>
    <t>1. Ihmismuodot</t>
  </si>
  <si>
    <t>2. Eläinmuodot</t>
  </si>
  <si>
    <t>3. Hybridi muodot</t>
  </si>
  <si>
    <t>4. Koon hallinta</t>
  </si>
  <si>
    <t>5. Kemialliset voimat</t>
  </si>
  <si>
    <t>3kk</t>
  </si>
  <si>
    <t>Lihasvoima +1,  edistyneempää teknologiaa</t>
  </si>
  <si>
    <t>Voimakas</t>
  </si>
  <si>
    <t>Älykäs</t>
  </si>
  <si>
    <t>Päivänäkö Uskomaton</t>
  </si>
  <si>
    <t>Yönäkö uskomaton</t>
  </si>
  <si>
    <t>eläimen aisti</t>
  </si>
  <si>
    <t>Kevyt ase, kaapu tai siviili vaatteet, pari kirjaa</t>
  </si>
  <si>
    <t>Päivänäkö -1, vajaa värinäkö, yliherkkä kirkkaalle valolle</t>
  </si>
  <si>
    <t>voima</t>
  </si>
  <si>
    <t>Hämärässä käytännössä sokea</t>
  </si>
  <si>
    <t>Päivällä tarvitsee aurinkolasit, värisokea</t>
  </si>
  <si>
    <t>TAISTELU</t>
  </si>
  <si>
    <t>RASKAS ASE</t>
  </si>
  <si>
    <t>KEVYT ASE</t>
  </si>
  <si>
    <t>RASKAS HAARNISKA</t>
  </si>
  <si>
    <t>KILPI</t>
  </si>
  <si>
    <t>kevyet aseet</t>
  </si>
  <si>
    <t>taistelukenttä aseet</t>
  </si>
  <si>
    <t>2 0 senttiä</t>
  </si>
  <si>
    <t>10 senttiä</t>
  </si>
  <si>
    <t>50 senttiä</t>
  </si>
  <si>
    <t>20 senttiä</t>
  </si>
  <si>
    <t>Tikari</t>
  </si>
  <si>
    <t>Keihäs</t>
  </si>
  <si>
    <t>Kevyt vasara</t>
  </si>
  <si>
    <t>Nuija</t>
  </si>
  <si>
    <t>Sirppi</t>
  </si>
  <si>
    <t>Sapeli</t>
  </si>
  <si>
    <t>Ruoska</t>
  </si>
  <si>
    <t>Käsikirves</t>
  </si>
  <si>
    <t>Pitkä keppi</t>
  </si>
  <si>
    <t>Iso nuija</t>
  </si>
  <si>
    <t>Vasara</t>
  </si>
  <si>
    <t>Lyhyt miekka</t>
  </si>
  <si>
    <t>Taistelukirves</t>
  </si>
  <si>
    <t>peitsi</t>
  </si>
  <si>
    <t>Aamutähti</t>
  </si>
  <si>
    <t>kolmikärki</t>
  </si>
  <si>
    <t>Ketjukuulanuija</t>
  </si>
  <si>
    <t>Pitkämiekka</t>
  </si>
  <si>
    <t>Sotanuija</t>
  </si>
  <si>
    <t>Isomiekka</t>
  </si>
  <si>
    <t>Sotakirves</t>
  </si>
  <si>
    <t>Pertuska</t>
  </si>
  <si>
    <t>Moukari</t>
  </si>
  <si>
    <t>Peitsi</t>
  </si>
  <si>
    <t>raskaat aseet</t>
  </si>
  <si>
    <t>Kevyt panssari</t>
  </si>
  <si>
    <t>Nahka</t>
  </si>
  <si>
    <t>rintahaarniska</t>
  </si>
  <si>
    <t>Ketjupaita</t>
  </si>
  <si>
    <t>Puolilevy</t>
  </si>
  <si>
    <t>Kilpi</t>
  </si>
  <si>
    <t>topattu</t>
  </si>
  <si>
    <t>Nastanahka panssari</t>
  </si>
  <si>
    <t>kovanahka</t>
  </si>
  <si>
    <t>Suomuhaarniska</t>
  </si>
  <si>
    <t>Ketjuhaarniska</t>
  </si>
  <si>
    <t>Levyhaarniska</t>
  </si>
  <si>
    <t>KEVYT PANSSARI</t>
  </si>
  <si>
    <t>KESKIPITKÄ PANSSARI</t>
  </si>
  <si>
    <t>Pelaajahahmolle 2 stressiä</t>
  </si>
  <si>
    <t>Pelaajahahmolle 1 stressiä</t>
  </si>
  <si>
    <t>viholliselle 2 stressiä</t>
  </si>
  <si>
    <t xml:space="preserve">viholliselle 1 stressi </t>
  </si>
  <si>
    <t>Minimi voima</t>
  </si>
  <si>
    <t>Raskas ase vaatii fyysisen voima ominaisuuden tasolla 3</t>
  </si>
  <si>
    <t>Taisteluase vaatii fyysisen voiman tasolla 2</t>
  </si>
  <si>
    <t>Kevyt ase vaatii fyysisen voiman tasolla 0 (huono)</t>
  </si>
  <si>
    <t>Kevyt haarniska vaatii fyysisen voiman tasolla 1</t>
  </si>
  <si>
    <t>hinta</t>
  </si>
  <si>
    <t>Erinomainen lihasvoima</t>
  </si>
  <si>
    <t>Keskipitkä panssari vaatii fyysisen voiman tasolla 2</t>
  </si>
  <si>
    <t>Hyvä lihasvoima</t>
  </si>
  <si>
    <t>Hyvä voimataso</t>
  </si>
  <si>
    <t>Erinomainen voima</t>
  </si>
  <si>
    <t>Voimakas tai voimallinen ominaisuus lasketaan +1 tasoiseksi</t>
  </si>
  <si>
    <t>2 käden</t>
  </si>
  <si>
    <t>TAISTELU ASE</t>
  </si>
  <si>
    <t>Regeneraatio</t>
  </si>
  <si>
    <t>tiputtaa seurauksen 2 tasoa alemmas</t>
  </si>
  <si>
    <t>tiputtaa seurauksen 3 tasoa alemmas</t>
  </si>
  <si>
    <t>tiputtaa seurauksen 1 tason alemmas</t>
  </si>
  <si>
    <t>LINJA</t>
  </si>
  <si>
    <t>KARTIO</t>
  </si>
  <si>
    <t>Fyysinen</t>
  </si>
  <si>
    <t>Henkinen</t>
  </si>
  <si>
    <t>Paladin</t>
  </si>
  <si>
    <t>VALITSE ROTU JA VOIMA</t>
  </si>
  <si>
    <t>Kultahaltia</t>
  </si>
  <si>
    <t>Poliitikko</t>
  </si>
  <si>
    <t>Kuvaile ominaisuudet</t>
  </si>
  <si>
    <t>Korkein ominaisuus</t>
  </si>
  <si>
    <t>Kuvailee hahmon tärkeintä ammattitaitoa, se mikä määrittelee hänet</t>
  </si>
  <si>
    <t>Toiseksi korkein</t>
  </si>
  <si>
    <t>Kuvailee hahmon ammatin toissijaista ammatti taitoa</t>
  </si>
  <si>
    <t>Alin ominaisuus</t>
  </si>
  <si>
    <t>Kuvailee hahmon harrastusta</t>
  </si>
  <si>
    <t>Kuvaile taustatiedot</t>
  </si>
  <si>
    <t>Voima</t>
  </si>
  <si>
    <t>Hengästynyt</t>
  </si>
  <si>
    <t>Epävarma (M / S)</t>
  </si>
  <si>
    <t xml:space="preserve"> sanaton (M / S)</t>
  </si>
  <si>
    <t>Nöyryytetty</t>
  </si>
  <si>
    <t>Kuolettava verenvuoto</t>
  </si>
  <si>
    <t>uupunut pahasti</t>
  </si>
  <si>
    <t>Lamaantunut</t>
  </si>
  <si>
    <t xml:space="preserve">Murtuneet luut </t>
  </si>
  <si>
    <t xml:space="preserve">Paranoidi </t>
  </si>
  <si>
    <t xml:space="preserve">Kauhistunut </t>
  </si>
  <si>
    <t xml:space="preserve">Saumattomat </t>
  </si>
  <si>
    <t xml:space="preserve">Pieni skandaali </t>
  </si>
  <si>
    <t xml:space="preserve">Lamaantunut pelosta </t>
  </si>
  <si>
    <t xml:space="preserve">Hämmentynyt </t>
  </si>
  <si>
    <t xml:space="preserve">Luottamuskriisi </t>
  </si>
  <si>
    <t xml:space="preserve">Kirjoittajan esto </t>
  </si>
  <si>
    <t xml:space="preserve">Useat mustelmat </t>
  </si>
  <si>
    <t xml:space="preserve">nyrjähtänyt nilkka </t>
  </si>
  <si>
    <t xml:space="preserve">Väsynyt </t>
  </si>
  <si>
    <t xml:space="preserve">nilkuttaa </t>
  </si>
  <si>
    <t xml:space="preserve">Murskana </t>
  </si>
  <si>
    <t>Masentunut</t>
  </si>
  <si>
    <t xml:space="preserve">Tahrattu maine </t>
  </si>
  <si>
    <t>Naurun aihe</t>
  </si>
  <si>
    <t xml:space="preserve">Hysteerinen </t>
  </si>
  <si>
    <t>Surkana</t>
  </si>
  <si>
    <t>Raskas ase ja haarniska, 1 sivuase, normaalihintaiset</t>
  </si>
  <si>
    <t>Soitin, kevyt ase ja haarniska</t>
  </si>
  <si>
    <t>tiirikat, kevyt ase, työkalupakki</t>
  </si>
  <si>
    <t>Hienot vaatteet, kaksintaisteluase, rahaa</t>
  </si>
  <si>
    <t>Ominaisuuden rakentaminen</t>
  </si>
  <si>
    <t>Adjektiivi + ammatti + kuvaus</t>
  </si>
  <si>
    <t>Ominaisuus</t>
  </si>
  <si>
    <t>Päähenkilö</t>
  </si>
  <si>
    <t>3,2,1</t>
  </si>
  <si>
    <t>4,3,2</t>
  </si>
  <si>
    <t>2,1,1</t>
  </si>
  <si>
    <t>5,3,2</t>
  </si>
  <si>
    <t>Taisteluase, kevyt ase, kilpi, kevyt haarniska, pari kirjaa</t>
  </si>
  <si>
    <t>HAHMONLUONTI</t>
  </si>
  <si>
    <t>Valitse rotu</t>
  </si>
  <si>
    <t>Valitse rooli</t>
  </si>
  <si>
    <t>kuvaile ominaisuudet</t>
  </si>
  <si>
    <t>Korkein on ammattisi, toiseksi korkein on ammattiin liittyvä taito</t>
  </si>
  <si>
    <t>formatti:</t>
  </si>
  <si>
    <t>Adjektiivi, kuvaus, tarkenne</t>
  </si>
  <si>
    <t>Kuvaile hahmon tausta</t>
  </si>
  <si>
    <t>100 senttiä =</t>
  </si>
  <si>
    <t>1 hopea</t>
  </si>
  <si>
    <t>100 hopeaa =</t>
  </si>
  <si>
    <t>10 hopeata</t>
  </si>
  <si>
    <t>5 hopeata</t>
  </si>
  <si>
    <t>45 hopeata</t>
  </si>
  <si>
    <t>50 hopeata</t>
  </si>
  <si>
    <t>75 hopeata</t>
  </si>
  <si>
    <t>2 hopeata</t>
  </si>
  <si>
    <t>1 hopeata</t>
  </si>
  <si>
    <t>25 hopeata</t>
  </si>
  <si>
    <t>15 hopeata</t>
  </si>
  <si>
    <t>30 hopeata</t>
  </si>
  <si>
    <t>20 hopeata</t>
  </si>
  <si>
    <t>7,5 kultarahaa</t>
  </si>
  <si>
    <t>15 kultaa</t>
  </si>
  <si>
    <t>4 kultarahaa</t>
  </si>
  <si>
    <t>kirjaa roolilta saadut varusteet (mitä hopealla saa)</t>
  </si>
  <si>
    <t xml:space="preserve">1 sentti = </t>
  </si>
  <si>
    <t>1 kupari</t>
  </si>
  <si>
    <t>ja matalin kuvastaa harrastustasi. Laske kuvaukset, kuvaile rotu</t>
  </si>
  <si>
    <t>Valitse tai kirjaa voima tasolla 1, kirjaa heikkous ja vahvuus</t>
  </si>
  <si>
    <t>onnistuminen hinnalla</t>
  </si>
  <si>
    <t>sokeutettu</t>
  </si>
  <si>
    <t>Pudotettu ase</t>
  </si>
  <si>
    <t>Kramppi</t>
  </si>
  <si>
    <t>Tunnoton</t>
  </si>
  <si>
    <t>Maassa</t>
  </si>
  <si>
    <t>Sidottu</t>
  </si>
  <si>
    <t>Hiekka silmissä</t>
  </si>
  <si>
    <t>porrastettu</t>
  </si>
  <si>
    <t>Kompuroi</t>
  </si>
  <si>
    <t>tasapainoton</t>
  </si>
  <si>
    <t>Veri silmissä</t>
  </si>
  <si>
    <t>Sekava</t>
  </si>
  <si>
    <t>Juuttunut kiinni</t>
  </si>
  <si>
    <t>Haparoiva</t>
  </si>
  <si>
    <t>puristuksissa</t>
  </si>
  <si>
    <t>Liukastunut</t>
  </si>
  <si>
    <t>Kompastuu</t>
  </si>
  <si>
    <t>Poissaoleva</t>
  </si>
  <si>
    <t>itse tietoinen</t>
  </si>
  <si>
    <t>eksyksissä</t>
  </si>
  <si>
    <t>hajamielinen</t>
  </si>
  <si>
    <t>huumaantunut</t>
  </si>
  <si>
    <t>pyörryksissä</t>
  </si>
  <si>
    <t>Raivoissaan</t>
  </si>
  <si>
    <t>Hätäinen</t>
  </si>
  <si>
    <t>epäröivä</t>
  </si>
  <si>
    <t>Katsoo väärään suuntaan</t>
  </si>
  <si>
    <t>hukassa</t>
  </si>
  <si>
    <t>Järkyttynyt</t>
  </si>
  <si>
    <t>Shokissa</t>
  </si>
  <si>
    <t>pökerryksissä</t>
  </si>
  <si>
    <t>tietämätön</t>
  </si>
  <si>
    <t>Liian itsevarma</t>
  </si>
  <si>
    <t>peloissaan</t>
  </si>
  <si>
    <t>yllättynyt</t>
  </si>
  <si>
    <t>viholliselle 2 stressiä ja pelaajahahmolle etu</t>
  </si>
  <si>
    <t>Vastustajalta pois ase, kilpi, tai riko haarniskaa</t>
  </si>
  <si>
    <t>Pelaajahahmolle ympäristöetu</t>
  </si>
  <si>
    <t>1 kulta</t>
  </si>
  <si>
    <t>Vaurio</t>
  </si>
  <si>
    <t>0 tai vähemmän iskuvoima väräntää aseesi tarttumattomasti. Aiheuta + 1d6 vahinkoa</t>
  </si>
  <si>
    <t>Murskaava vaurio</t>
  </si>
  <si>
    <t>Opportunistinen isku. Aiheuta +1d3 vahinkoa tällä iskulla.</t>
  </si>
  <si>
    <t>Isku suoraan silmään. Vastustajalla haitta "shokissa" kunnes onnistuu kierroksen lopussa hyvän fyysisen haasteen</t>
  </si>
  <si>
    <t>Osuma otsaan johon tulee murtuma. Kohde on aloitteen viimeinen päivän pari.</t>
  </si>
  <si>
    <t>Isku polveen, kohteen nopeus -2</t>
  </si>
  <si>
    <t>Kunnon osuma vartaloon, ensi kierroksella kohteella vain yksi kuvaus.</t>
  </si>
  <si>
    <t>Tuuri osuma riisuu vastustajan aseista. Hän menettää seuraavan hyökkäyksen jos nostaa aseen.</t>
  </si>
  <si>
    <t>Murrat vastustajalta 2 sormea, hän ei vähään aikaan voi käyttää kättä taistelussa</t>
  </si>
  <si>
    <t>Osuma hermoon, vastustaja menettää seuraavan kierroksen</t>
  </si>
  <si>
    <t>Osuma nenään, verenvuoto haittaa taistelua d4 kierrosta -1</t>
  </si>
  <si>
    <t>Vihollinen kompastuu jalkoihinsa ja saa haitan "polvillaan" kierrokseksi.</t>
  </si>
  <si>
    <t>Isku munille, vastustaja ei voi kuin puolustaa kunnes onnistuu erinomaisessa fyysisessä testissä, joka helpottuu yhdellä joka kierroksella</t>
  </si>
  <si>
    <t>Nilkka murtunut, liikkumisnopeus puolittuu kunnes parantunut</t>
  </si>
  <si>
    <t>Osuma ohimoon aiheuttaa verenvuodon joka haittaa näkemistä ja hyökkääjä saa henkisen yliotteen</t>
  </si>
  <si>
    <t>Osuma asekäteen, ase lentää liian kauas noudettavaksi.</t>
  </si>
  <si>
    <t>Osuma kurkkuun. Kohde ei voi vähään aikaan puhua, loitsia tai hyökätä, vain puolustaa.</t>
  </si>
  <si>
    <t>Vastustaja horjahtaa aseeseesi, sait ilmaisen hyökkäyksen.</t>
  </si>
  <si>
    <t>Osuma stressipisteiden ohi suoraan seurauksiin.</t>
  </si>
  <si>
    <t>Osuma kalloon, kohde menee suoraan tajuttomaksi</t>
  </si>
  <si>
    <t>Osuma kalloon, sisäinen verenvuoto tiputtaa henkistä ominaisuutta yhdellä.</t>
  </si>
  <si>
    <t>Tappava vaurio</t>
  </si>
  <si>
    <t>Suoraan seurauksiin 4p vaurio</t>
  </si>
  <si>
    <t>Suoraan seurauksiin 4p vaurio +lyhyt etu</t>
  </si>
  <si>
    <t>Murskaava vaurio muuttuu tappavaksi</t>
  </si>
  <si>
    <t>2p vaurio ohi stressin</t>
  </si>
  <si>
    <t>ONNISTUMINEN TYYLILLÄ</t>
  </si>
  <si>
    <t xml:space="preserve">idealismi, heikkous, sidos, luonne, </t>
  </si>
  <si>
    <t xml:space="preserve">rooli, värit, virallinen ammatti, </t>
  </si>
  <si>
    <t>rodun ominaisuudet</t>
  </si>
  <si>
    <t>Tarot</t>
  </si>
  <si>
    <t>Todellisuuden hallinta</t>
  </si>
  <si>
    <t>Varjokävely</t>
  </si>
  <si>
    <t>Elementin Hallinta</t>
  </si>
  <si>
    <t>Säröä pitkin</t>
  </si>
  <si>
    <t>Samanlaista pitkin</t>
  </si>
  <si>
    <t>Eläinmuodot</t>
  </si>
  <si>
    <t>Ympäristöstä toiseen</t>
  </si>
  <si>
    <t>Hellride</t>
  </si>
  <si>
    <t>Oikopolku</t>
  </si>
  <si>
    <t>Kuvaile kaupunkia, hallitse säätä</t>
  </si>
  <si>
    <t>Laukaisin</t>
  </si>
  <si>
    <t>Astraalikeho</t>
  </si>
  <si>
    <t>1,1,0</t>
  </si>
  <si>
    <t>5,4,3</t>
  </si>
  <si>
    <t>o</t>
  </si>
  <si>
    <t>ulkona</t>
  </si>
  <si>
    <t>taistelumoraali -1, nopeus puolitettu</t>
  </si>
  <si>
    <t xml:space="preserve">kuten yllä mutta fyysiset aspektit myös -1 </t>
  </si>
  <si>
    <t>ja nopeus ryömiminen lyhyen matkaa</t>
  </si>
  <si>
    <t>ominaisuus</t>
  </si>
  <si>
    <t>3.5</t>
  </si>
  <si>
    <t>4.5</t>
  </si>
  <si>
    <t>+-1</t>
  </si>
  <si>
    <t>+-2</t>
  </si>
  <si>
    <t>+-3</t>
  </si>
  <si>
    <t>Telesiirtyminen</t>
  </si>
  <si>
    <t>näköyhteys</t>
  </si>
  <si>
    <t>tuttu paikka</t>
  </si>
  <si>
    <t>vieras paikka</t>
  </si>
  <si>
    <t>sormus</t>
  </si>
  <si>
    <t>koru</t>
  </si>
  <si>
    <t>taikasauva</t>
  </si>
  <si>
    <t>kävelykeppi</t>
  </si>
  <si>
    <t>Huti</t>
  </si>
  <si>
    <t>1-2p</t>
  </si>
  <si>
    <t>3-4p</t>
  </si>
  <si>
    <t>5-6p</t>
  </si>
  <si>
    <t>Nimetön vastustaja</t>
  </si>
  <si>
    <t>extra</t>
  </si>
  <si>
    <t>pitkäkeppi</t>
  </si>
  <si>
    <t>hopea +1</t>
  </si>
  <si>
    <t>kulta +2</t>
  </si>
  <si>
    <t>FOKUS</t>
  </si>
  <si>
    <t>HINTA</t>
  </si>
  <si>
    <t>T</t>
  </si>
  <si>
    <t>kevyt</t>
  </si>
  <si>
    <t>raskas</t>
  </si>
  <si>
    <t>Taistelussa +1</t>
  </si>
  <si>
    <t>2RD</t>
  </si>
  <si>
    <t>ei</t>
  </si>
  <si>
    <t>Raskas haarniska vaatii  fyysisen voiman tasolla 3</t>
  </si>
  <si>
    <t>Jos hahmolla ympäristö etu, kuten sopiva etäisyys tai ylämäki</t>
  </si>
  <si>
    <t>Jos hahmolla auttava voima</t>
  </si>
  <si>
    <t>Jos hahmolla henkinen yliote</t>
  </si>
  <si>
    <t>Red dice</t>
  </si>
  <si>
    <t>jokainen +1 lisää vauriota +1</t>
  </si>
  <si>
    <t>blue dice</t>
  </si>
  <si>
    <t>ooo</t>
  </si>
  <si>
    <t>oo</t>
  </si>
  <si>
    <t>lmmmm</t>
  </si>
  <si>
    <t>llmmm</t>
  </si>
  <si>
    <t>lllmm</t>
  </si>
  <si>
    <t>llllm</t>
  </si>
  <si>
    <t>lllll</t>
  </si>
  <si>
    <t>npppp</t>
  </si>
  <si>
    <t>nnppp</t>
  </si>
  <si>
    <t>nnnpp</t>
  </si>
  <si>
    <t>nnnnp</t>
  </si>
  <si>
    <t>wmmmmm</t>
  </si>
  <si>
    <t>+-4</t>
  </si>
  <si>
    <t>Skaala</t>
  </si>
  <si>
    <t>wmmmm</t>
  </si>
  <si>
    <t>AIKA</t>
  </si>
  <si>
    <t>Tuli</t>
  </si>
  <si>
    <t>Sähkö</t>
  </si>
  <si>
    <t>Vesi</t>
  </si>
  <si>
    <t>Ilma</t>
  </si>
  <si>
    <t>n</t>
  </si>
  <si>
    <t>Jos hahmolla on selvästi paremmat varusteet</t>
  </si>
  <si>
    <t>Jos hahmolla tehtävään selvästi parempi ominaisuus</t>
  </si>
  <si>
    <t>Ikä</t>
  </si>
  <si>
    <t>ikä</t>
  </si>
  <si>
    <t>Tiputa vaurion tasoa yhdellä</t>
  </si>
  <si>
    <t>Hirviönmetsästäjä</t>
  </si>
  <si>
    <t>lllnm</t>
  </si>
  <si>
    <t>lllln</t>
  </si>
  <si>
    <t>Taikajuomat</t>
  </si>
  <si>
    <t>jokainen +1 laskee vauriota 1</t>
  </si>
  <si>
    <t>RINKI</t>
  </si>
  <si>
    <t>VALLI</t>
  </si>
  <si>
    <t/>
  </si>
  <si>
    <t>Intuitiivinen</t>
  </si>
  <si>
    <t>Reflektiivinen</t>
  </si>
  <si>
    <t>Impulsiivinen</t>
  </si>
  <si>
    <t>Varjosäikeet</t>
  </si>
  <si>
    <t>Tahdonvoima</t>
  </si>
  <si>
    <t>Koe onnenpotku</t>
  </si>
  <si>
    <t>Maallinen hahmo</t>
  </si>
  <si>
    <t>Taivaallinen hahmo</t>
  </si>
  <si>
    <t>Luo</t>
  </si>
  <si>
    <t>Kuvaus</t>
  </si>
  <si>
    <t>Keski panssari</t>
  </si>
  <si>
    <t>keski</t>
  </si>
  <si>
    <t>+1 BD puolustava</t>
  </si>
  <si>
    <t>+1BD puolustava</t>
  </si>
  <si>
    <t>suojaa</t>
  </si>
  <si>
    <t>Valitse ikä, sukupuoli, kuvaus</t>
  </si>
  <si>
    <t xml:space="preserve">Rooli määrittelee ominaisuuksien tasot </t>
  </si>
  <si>
    <t>Kirjaa tasot, ominaisuus, voimat</t>
  </si>
  <si>
    <t>Oletustaso 6</t>
  </si>
  <si>
    <t>Sotamaagi</t>
  </si>
  <si>
    <t>4RD</t>
  </si>
  <si>
    <t>1RD tai tappava</t>
  </si>
  <si>
    <t>1-3 BD</t>
  </si>
  <si>
    <t>4 HN</t>
  </si>
  <si>
    <t>Hyökkäävä noppa</t>
  </si>
  <si>
    <t>Korvaa 1-4 Fate noppaa eri värisellä nopalla</t>
  </si>
  <si>
    <t>Jos hahmo osuu vastustajaan, jokainen + merkki hyökkäävällä nopalla lisää vauriota yhdellä</t>
  </si>
  <si>
    <t>Puolustava noppa</t>
  </si>
  <si>
    <t>Jos vastustaja osuu hahmoon, jokainen puolustava + vähentää vauriota yhdellä</t>
  </si>
  <si>
    <t>Hyökkäävä ja puolustava noppa</t>
  </si>
  <si>
    <t>Ei-Pelaajahahmot</t>
  </si>
  <si>
    <t>+2 vauriota</t>
  </si>
  <si>
    <t>2 HN</t>
  </si>
  <si>
    <t>+1 vauriota</t>
  </si>
  <si>
    <t>-1 vaurio</t>
  </si>
  <si>
    <t>(esimerkiksi punainen noppa)</t>
  </si>
  <si>
    <t>(esimerkiksi sininen noppa)</t>
  </si>
  <si>
    <t xml:space="preserve">Korvaa 1-3 Fate noppaa eri värisellä nopalla. </t>
  </si>
  <si>
    <t>2 Hyökkäävää noppa</t>
  </si>
  <si>
    <t>tappava / +1 hyökkäävä noppa</t>
  </si>
  <si>
    <t>1-3 PN</t>
  </si>
  <si>
    <t>Etunoppa (vihreä)</t>
  </si>
  <si>
    <t>Korvaa 1-3 noppaa vihreällä nopalla</t>
  </si>
  <si>
    <t>Onnistuneessa luo etua, jokainen</t>
  </si>
  <si>
    <t>+1 antaa lisä onnistumisen.</t>
  </si>
  <si>
    <t>Keiju</t>
  </si>
  <si>
    <t>Enkeli</t>
  </si>
  <si>
    <t>Demoni</t>
  </si>
  <si>
    <t>Keijuenkeli</t>
  </si>
  <si>
    <t>Keijudemoni</t>
  </si>
  <si>
    <t>Mustaenkeli</t>
  </si>
  <si>
    <t>Ritari</t>
  </si>
  <si>
    <t>Tohtori</t>
  </si>
  <si>
    <t>Laske taistelu bonukset ja minukset</t>
  </si>
  <si>
    <t>Varaa hyökkäys ja puolustusnopat</t>
  </si>
  <si>
    <t>Kaikki heitot on pelaaja vastaan vaikeus</t>
  </si>
  <si>
    <t>Fyysinen taistelu on fyysinen ominaisuus vastaan</t>
  </si>
  <si>
    <t xml:space="preserve"> fyysinen ominaisuus</t>
  </si>
  <si>
    <t>TOIMINNOT</t>
  </si>
  <si>
    <t>Liikkuminen</t>
  </si>
  <si>
    <t>Hyökkääminen</t>
  </si>
  <si>
    <t>Väistelemeinen</t>
  </si>
  <si>
    <t>Avustaminen</t>
  </si>
  <si>
    <t>Käyttäminen</t>
  </si>
  <si>
    <t>Edun luominen</t>
  </si>
  <si>
    <t>KANTAMA</t>
  </si>
  <si>
    <t>Heittoetäisyys</t>
  </si>
  <si>
    <t>Puhe-etäisyys</t>
  </si>
  <si>
    <t>Huuto etäisyys</t>
  </si>
  <si>
    <t>VAHINKO</t>
  </si>
  <si>
    <t>Heittotulosten erotus +</t>
  </si>
  <si>
    <t>hyökkäysnoppien + tulokset</t>
  </si>
  <si>
    <t>tasapeli = molemmille 0 + asevaurio</t>
  </si>
  <si>
    <t>tai pelaajalle pieni etu</t>
  </si>
  <si>
    <t>KYKYHEITOT</t>
  </si>
  <si>
    <t>LUO ETU</t>
  </si>
  <si>
    <t>1. Tönäise vastustaja itsestäsi poispäin</t>
  </si>
  <si>
    <t>2. heitä hiekkaa vastustajan silmille</t>
  </si>
  <si>
    <t>3. Riisu vastustaja aseista</t>
  </si>
  <si>
    <t>3. Lassoa vastustaja</t>
  </si>
  <si>
    <t>Fyysinen ominaisuus fyysisiin haasteisiin</t>
  </si>
  <si>
    <t>Henkinen ominaisuus henkisiin ja sosiaalisiin haasteisiin</t>
  </si>
  <si>
    <t>Mystinen ominaisuus voimien käyttöön</t>
  </si>
  <si>
    <t>TAITOTASO</t>
  </si>
  <si>
    <t>-0 Täsmälleen ydinosaamista</t>
  </si>
  <si>
    <t>-1 liittyy ominaisuuteen löyhästi</t>
  </si>
  <si>
    <t>-2 liittyy on ominaisuuden peruskategoriassa</t>
  </si>
  <si>
    <t>Rutiini</t>
  </si>
  <si>
    <t>Helppo</t>
  </si>
  <si>
    <t>Haastava</t>
  </si>
  <si>
    <t>Vaikea</t>
  </si>
  <si>
    <t>Ylivoimainen</t>
  </si>
  <si>
    <t>Vastus</t>
  </si>
  <si>
    <t>ei tarvitse heittää</t>
  </si>
  <si>
    <t>KARMA</t>
  </si>
  <si>
    <t>Heitä kaikki nopat uudelleen</t>
  </si>
  <si>
    <t>Joudu vangiksi kuoleman tuomion sijaan</t>
  </si>
  <si>
    <t>ONNISTUMISEN LAATU</t>
  </si>
  <si>
    <t>onnistuminen</t>
  </si>
  <si>
    <t>hyvä onnistuminen</t>
  </si>
  <si>
    <t>onnistuminen tyylillä, saat edun</t>
  </si>
  <si>
    <t>KOMMELLUKSET (PJ antama haitta)</t>
  </si>
  <si>
    <t>Pelinjohtaja voi käyttää ansaitsemansa</t>
  </si>
  <si>
    <t>karmapisteen ja luoda kommellus</t>
  </si>
  <si>
    <t>pelaajalle.</t>
  </si>
  <si>
    <t>Kompurointi, hahmo kaatuu tai tiputtaa</t>
  </si>
  <si>
    <t>aseen</t>
  </si>
  <si>
    <t>Hahmo menettää varusteen</t>
  </si>
  <si>
    <t>Välitön uhka</t>
  </si>
  <si>
    <t>Varusteeseen tulee yllättävä vika</t>
  </si>
  <si>
    <t>Hahmon eteen tulee este</t>
  </si>
  <si>
    <t>Hahmon ominaisuuteen liittyvä</t>
  </si>
  <si>
    <t>heikkous tulee esiin</t>
  </si>
  <si>
    <t>Hahmo saa väärää tietoa</t>
  </si>
  <si>
    <t>VARUSTEET</t>
  </si>
  <si>
    <t>taakka</t>
  </si>
  <si>
    <t>Ensiapupakkaus</t>
  </si>
  <si>
    <t>Fokus-kristalli</t>
  </si>
  <si>
    <t>Kahleet</t>
  </si>
  <si>
    <t>Kaukoputki</t>
  </si>
  <si>
    <t>Kiipeilyhaka</t>
  </si>
  <si>
    <t>Korjaussarja</t>
  </si>
  <si>
    <t>Köysi (10m)</t>
  </si>
  <si>
    <t>Linkkuveitsi</t>
  </si>
  <si>
    <t>Lääkärinlaukku</t>
  </si>
  <si>
    <t>Maskeerausvälineet</t>
  </si>
  <si>
    <t>Muistikirja + kynä</t>
  </si>
  <si>
    <t>Lyhty</t>
  </si>
  <si>
    <t>Naamioviitta</t>
  </si>
  <si>
    <t>Reppu</t>
  </si>
  <si>
    <t>Retkeilyvarusteet</t>
  </si>
  <si>
    <t>Retkilapio</t>
  </si>
  <si>
    <t>Saippua</t>
  </si>
  <si>
    <t>Sytytin</t>
  </si>
  <si>
    <t>Tietokirja</t>
  </si>
  <si>
    <t>Tulukset</t>
  </si>
  <si>
    <t>Vesileili</t>
  </si>
  <si>
    <t>Viikon retkimuona</t>
  </si>
  <si>
    <t>3 Soihtua</t>
  </si>
  <si>
    <t>hopeaa</t>
  </si>
  <si>
    <t>ETU TAISTELUSSA</t>
  </si>
  <si>
    <t>EDUT JA HAITAT</t>
  </si>
  <si>
    <t>Jokainen etu antaa +1</t>
  </si>
  <si>
    <t>Jokainen haitta vähentää -1</t>
  </si>
  <si>
    <t>Alue</t>
  </si>
  <si>
    <t>VOIMAT</t>
  </si>
  <si>
    <t>green dice</t>
  </si>
  <si>
    <t xml:space="preserve">jokainen +1 lisää etua </t>
  </si>
  <si>
    <t>Vahinko sattuu</t>
  </si>
  <si>
    <t>Toinen</t>
  </si>
  <si>
    <t>Kolmas</t>
  </si>
  <si>
    <t>MAX</t>
  </si>
  <si>
    <t>Personality</t>
  </si>
  <si>
    <t>Role</t>
  </si>
  <si>
    <t>Skill level</t>
  </si>
  <si>
    <t>Freeport weapons</t>
  </si>
  <si>
    <t>Original</t>
  </si>
  <si>
    <t>Leader</t>
  </si>
  <si>
    <t>Warrior</t>
  </si>
  <si>
    <t>+0</t>
  </si>
  <si>
    <t>Finesse weapons</t>
  </si>
  <si>
    <t>Builder</t>
  </si>
  <si>
    <t>Caster</t>
  </si>
  <si>
    <t>+1</t>
  </si>
  <si>
    <t>Heavy weapons</t>
  </si>
  <si>
    <t>Negotiator</t>
  </si>
  <si>
    <t>Charmer</t>
  </si>
  <si>
    <t>+2</t>
  </si>
  <si>
    <t>Martial weapons</t>
  </si>
  <si>
    <t>Explorer</t>
  </si>
  <si>
    <t>Healer</t>
  </si>
  <si>
    <t>+3</t>
  </si>
  <si>
    <t>Skilled</t>
  </si>
  <si>
    <t>+4</t>
  </si>
  <si>
    <t>Armor</t>
  </si>
  <si>
    <t>+5</t>
  </si>
  <si>
    <t>Heavy armor</t>
  </si>
  <si>
    <t>Light armor</t>
  </si>
  <si>
    <t>Medium armor</t>
  </si>
  <si>
    <t>none</t>
  </si>
  <si>
    <t>no invoke</t>
  </si>
  <si>
    <t>Archetypes</t>
  </si>
  <si>
    <t>0</t>
  </si>
  <si>
    <t>Mediocre</t>
  </si>
  <si>
    <t>mother</t>
  </si>
  <si>
    <t>+1:</t>
  </si>
  <si>
    <t>Average</t>
  </si>
  <si>
    <t>father</t>
  </si>
  <si>
    <t>+2:</t>
  </si>
  <si>
    <t>Fair</t>
  </si>
  <si>
    <t>child</t>
  </si>
  <si>
    <t>+3:</t>
  </si>
  <si>
    <t>Good</t>
  </si>
  <si>
    <t>devil</t>
  </si>
  <si>
    <t>+4:</t>
  </si>
  <si>
    <t>Great</t>
  </si>
  <si>
    <t>god</t>
  </si>
  <si>
    <t>+5:</t>
  </si>
  <si>
    <t>Superb</t>
  </si>
  <si>
    <t>wise oldman</t>
  </si>
  <si>
    <t>+6:</t>
  </si>
  <si>
    <t>Fantastic</t>
  </si>
  <si>
    <t>wise oldwoman</t>
  </si>
  <si>
    <t>+7:</t>
  </si>
  <si>
    <t>Epic</t>
  </si>
  <si>
    <t>the trickster</t>
  </si>
  <si>
    <t>+8:</t>
  </si>
  <si>
    <t>Legendary</t>
  </si>
  <si>
    <t>the hero</t>
  </si>
  <si>
    <t>-1:</t>
  </si>
  <si>
    <t>Poor</t>
  </si>
  <si>
    <t>-2:</t>
  </si>
  <si>
    <t>Terrible</t>
  </si>
  <si>
    <t>Mage</t>
  </si>
  <si>
    <t>FOCUS</t>
  </si>
  <si>
    <t>FORCE</t>
  </si>
  <si>
    <t>GUILE</t>
  </si>
  <si>
    <t>HASTE</t>
  </si>
  <si>
    <t>INTELLECT</t>
  </si>
  <si>
    <t>Because I am a</t>
  </si>
  <si>
    <t>I get +2 when I ________ _____ with a _____ in a _________</t>
  </si>
  <si>
    <t>durations</t>
  </si>
  <si>
    <t>scene</t>
  </si>
  <si>
    <t>session</t>
  </si>
  <si>
    <t>scenario</t>
  </si>
  <si>
    <t>FLASHY</t>
  </si>
  <si>
    <t>Elementalist</t>
  </si>
  <si>
    <t>Use Haste or Flashy</t>
  </si>
  <si>
    <t>Dmg +2, 2h, large, forceful</t>
  </si>
  <si>
    <t>Dmg +1, forceful</t>
  </si>
  <si>
    <t>Advantage</t>
  </si>
  <si>
    <t>Attack</t>
  </si>
  <si>
    <t>Defend</t>
  </si>
  <si>
    <t>Create advantage</t>
  </si>
  <si>
    <t>Overcome</t>
  </si>
  <si>
    <t>1-2.</t>
  </si>
  <si>
    <t>3-4.</t>
  </si>
  <si>
    <t>5-6.</t>
  </si>
  <si>
    <t>7-8.</t>
  </si>
  <si>
    <t>9-10.</t>
  </si>
  <si>
    <t>11-12.</t>
  </si>
  <si>
    <t>13-14.</t>
  </si>
  <si>
    <t>15-16.</t>
  </si>
  <si>
    <t>17-18.</t>
  </si>
  <si>
    <t>19-20.</t>
  </si>
  <si>
    <t>Ancestry</t>
  </si>
  <si>
    <t>Human</t>
  </si>
  <si>
    <t>Elf</t>
  </si>
  <si>
    <t>Dwarf</t>
  </si>
  <si>
    <t>Halfling</t>
  </si>
  <si>
    <t>Gnome</t>
  </si>
  <si>
    <t>Half-orc</t>
  </si>
  <si>
    <t>Celestial</t>
  </si>
  <si>
    <t>Tiefling</t>
  </si>
  <si>
    <t>Elemental</t>
  </si>
  <si>
    <t>Animalfolk</t>
  </si>
  <si>
    <t>Class</t>
  </si>
  <si>
    <t>Fighter</t>
  </si>
  <si>
    <t>Cleric</t>
  </si>
  <si>
    <t>Thief</t>
  </si>
  <si>
    <t>Ranger</t>
  </si>
  <si>
    <t>Bard</t>
  </si>
  <si>
    <t>Monk</t>
  </si>
  <si>
    <t>Sorcerer</t>
  </si>
  <si>
    <t>Warlock</t>
  </si>
  <si>
    <t>Background</t>
  </si>
  <si>
    <t>Sage</t>
  </si>
  <si>
    <t>Outlander</t>
  </si>
  <si>
    <t>Street urchin</t>
  </si>
  <si>
    <t>Blacksmith</t>
  </si>
  <si>
    <t>Investigator</t>
  </si>
  <si>
    <t>Guard</t>
  </si>
  <si>
    <t>Knight-errant</t>
  </si>
  <si>
    <t>Monster hunter</t>
  </si>
  <si>
    <t>Bounty hunter</t>
  </si>
  <si>
    <t>Charlatan</t>
  </si>
  <si>
    <t>Advanced</t>
  </si>
  <si>
    <t>* require pureblooded</t>
  </si>
  <si>
    <t>* require 4 base abilities</t>
  </si>
  <si>
    <t>* to have 2 or 3 advanced abilities you need all base abilities</t>
  </si>
  <si>
    <t>Fire</t>
  </si>
  <si>
    <t>Earth</t>
  </si>
  <si>
    <t>Water</t>
  </si>
  <si>
    <t>Sormus</t>
  </si>
  <si>
    <t>Severe, moderate and mild consequence / repair</t>
  </si>
  <si>
    <t>Moderate and mild consequence / repair</t>
  </si>
  <si>
    <t>Mild consequence / repair</t>
  </si>
  <si>
    <t>Magic</t>
  </si>
  <si>
    <t>Terrible Under $10 A candy bar, cigarettes, a movie ticket, a paperback novel, a cheap</t>
  </si>
  <si>
    <t>meal, a quick cab ride, over-the-counter drugs</t>
  </si>
  <si>
    <t>Poor Under $50 A night in a cheap hotel, a basic cellular phone, most common hand</t>
  </si>
  <si>
    <t>tools, basic first aid kit, common prescription medications, decent</t>
  </si>
  <si>
    <t>clothes, backpack, common hand weapons (knives, batons, baseball</t>
  </si>
  <si>
    <t>bats, etc.), alarm clock, a good flashlight, cab ride across town</t>
  </si>
  <si>
    <t>Mediocre Under $250 Nice clothes, a good cellular phone, one night in an good hotel,</t>
  </si>
  <si>
    <t>a very comprehensive first aid kit, 4-man tent, a digital camera,</t>
  </si>
  <si>
    <t>most prescription medications, most shop tools, uncommon hand</t>
  </si>
  <si>
    <t>weapons (swords, axes, maces), discount plane tickets</t>
  </si>
  <si>
    <t>Average Under $500 Fancy clothes, rental of an office or small apartment for a month,</t>
  </si>
  <si>
    <t>bicycle, basic professional toolkit (for a plumber, electrician, or the</t>
  </si>
  <si>
    <t>like), most handguns and shotguns, a very basic personal computer,</t>
  </si>
  <si>
    <t>video game console, a nice pair of binoculars, most plane tickets</t>
  </si>
  <si>
    <t>Fair Under $1,000 Most hunting rifles and carbines, nice apartment for a month, basic</t>
  </si>
  <si>
    <t>laptop computer, decent personal computer, decent LCD television,</t>
  </si>
  <si>
    <t>an ATV or dirt bike</t>
  </si>
  <si>
    <t>Good Under $5,000 Military gear (body armor, assault rifles, full-auto submachineguns),</t>
  </si>
  <si>
    <t>a cheap scooter or moped, a tricked-out laptop or personal computer,</t>
  </si>
  <si>
    <t>a large plasma television, a semester at a state college (in-state)</t>
  </si>
  <si>
    <t>Great Under $10,000 A compact car, a motorcycle, basic surgical procedures, a small</t>
  </si>
  <si>
    <t>motorboat, a semester at a state college (out-of-state)</t>
  </si>
  <si>
    <t>Superb Under $100,000 A small and/or rural house, a luxury car or sports car, a personal</t>
  </si>
  <si>
    <t>yacht, a motor home</t>
  </si>
  <si>
    <t>Fantastic Under $1 million A private jet, a small mansion or nice urban house, a local business</t>
  </si>
  <si>
    <t>Epic Under $10 million A small corporation, an office building</t>
  </si>
  <si>
    <t>Legendary Money is no object A personal island, a large corporation</t>
  </si>
  <si>
    <t>BLOODLINES</t>
  </si>
  <si>
    <t>Mentalist</t>
  </si>
  <si>
    <t>Changeling</t>
  </si>
  <si>
    <t>Antimagical</t>
  </si>
  <si>
    <t>POWER</t>
  </si>
  <si>
    <t>Mentalism</t>
  </si>
  <si>
    <t>Shapeshifting</t>
  </si>
  <si>
    <t>Elemental Control</t>
  </si>
  <si>
    <t>Antimagic</t>
  </si>
  <si>
    <t>IDEALS</t>
  </si>
  <si>
    <t>Usko. Luotan siihen, että jumalani ohjaa toimintaani. Uskon, että jos työskentelen kovasti, asiat menee hyvin. (Laillinen)</t>
  </si>
  <si>
    <t>Perinne. Muinaiset palvonnan ja uhraamisen perinteet on säilytettävä ja pidettävä yllä. (Laillinen)</t>
  </si>
  <si>
    <t>Hyväntekeväisyyteen. Yritän aina auttaa apua tarvitsevia riippumatta siitä, mitkä ovat henkilökohtaiset kustannukset. (Hyvä)</t>
  </si>
  <si>
    <t>Muutos. Meidän on autettava saamaan aikaan muutokset, joita jumalat työskentelevät jatkuvasti maailmassa. (Kaoottinen)</t>
  </si>
  <si>
    <t>Valta. Toivon, että nousen jonain päivänä kirkkoni  hierarkian kärkeen. (Laillinen)</t>
  </si>
  <si>
    <t>Toive. Pyrin todistamaan itseni olevani jumalani suosion arvoinen sovittamalla toimintani vastaamaan ​​hänen opetuksiaan. (Minkä tahansa)</t>
  </si>
  <si>
    <t>Riippumattomuus. Olen vapaa henki - kukaan ei sano minulle mitä tehdä. (Kaoottinen)</t>
  </si>
  <si>
    <t>Oikeudenmukaisuus. En koskaan varasta ihmisiltä, joilla ei ole varaa menettää muutama kolikko. (Laillinen)</t>
  </si>
  <si>
    <t>Hyväntekeväisyys. Jaan saamani rahat ihmisille, jotka sitä todella tarvitsevat. (Hyvä)</t>
  </si>
  <si>
    <t>Luovuus. En koskaan aja samaa huijausta kahdesti. (Kaoottinen)</t>
  </si>
  <si>
    <t>Ystävyys. Aineelliset tavarat tulevat ja menevät. Ystävyyden siteet kestävät ikuisesti. (Hyvä)</t>
  </si>
  <si>
    <t>Kunnianhimo. Olen päättänyt tehdä jotain itsestäni. (Mitä tahansa)</t>
  </si>
  <si>
    <t>Kunnia. En varasta muilta ryöväreiltä. (Laillinen)</t>
  </si>
  <si>
    <t>Vapaus. Ketjut on tarkoitettu rikottaviksi, samoin kuin ne, jotka niitä luovat. (Kaoottinen)</t>
  </si>
  <si>
    <t>Hyväntekeväisyyteen. Varastan varakkaalta, jotta voin auttaa apua tarvitsevia. (Hyvä)</t>
  </si>
  <si>
    <t>Ahneus. Teen kaiken mitä pitää tullakseni rikkaaksi. (Paha)</t>
  </si>
  <si>
    <t>Ihmiset. Olen uskollinen ystävälleni, en ihanteille. (Neutraali)</t>
  </si>
  <si>
    <t>Hyvitys. Kaikissa on hyvän kipinä. (Hyvä)</t>
  </si>
  <si>
    <t>Kauneus. Esittäessään teen maailman paremmaksi kuin se oli. (Hyvä)</t>
  </si>
  <si>
    <t>Perinne. Tarinoita, legendoja ja kappaleita menneisyydestä ei saa koskaan unohtaa. (Laillinen)</t>
  </si>
  <si>
    <t>Luovuus. Maailma tarvitsee uusia ideoita ja rohkeaa toimintaa. (Kaoottinen)</t>
  </si>
  <si>
    <t>Ahneus. Olen mukana vain rahan ja maineen takia. (Paha)</t>
  </si>
  <si>
    <t>Ihmiset. Tykkään nähdä hymyn ihmisten kasvoissa esiintyessään. Muulla ei ole väliä. (Neutraali)</t>
  </si>
  <si>
    <t>Rehellisyys. Taide heijastaa sielua; sen pitäisi tulla sisäpuolelta ja paljastaa keitä me todella olemme. (Minkä tahansa)</t>
  </si>
  <si>
    <t>Kunnioittaminen. Ihmiset ansaitsevat, että heitä kohdellaan arvokkaasti ja kunnioittavasti. (Hyvä)</t>
  </si>
  <si>
    <t>Oikeudenmukaisuus. Kukaan ei saa saada erityiskohtelua lain edessä, eikä kukaan ole lain yläpuolella. (Laillinen)</t>
  </si>
  <si>
    <t>Vapaus. Tyrannit eivät saa sortaa ihmisiä. (Kaoottinen)</t>
  </si>
  <si>
    <t>Voima. Jos minusta tulee vahva, voin ottaa mitä haluan - mitä ansaitsen. (Paha)</t>
  </si>
  <si>
    <t>Vilpittömyys. Ei ole hyvää teeskennellä olevansa jotain mitä en ole. (Neutraali)</t>
  </si>
  <si>
    <t>Kohtalo. Mikään eikä kukaan voi ohjata minua pois korkeammasta kutsumuksestani. (Minkä tahansa)</t>
  </si>
  <si>
    <t>Yhteisö. Kaikkien sivistyneiden ihmisten velvollisuutena on vahvistaa yhteisön siteitä ja sivilisaation turvallisuutta. (Laillinen)</t>
  </si>
  <si>
    <t>Anteliaisuus. Lahjakkuuteni annettiin minulle, jotta voisin käyttää niitä hyödyttääkseen maailmaa. (Hyvä)</t>
  </si>
  <si>
    <t>Vapaus. Jokaisella pitäisi olla vapaus harjoittaa kutsumustaan. (Kaoottinen)</t>
  </si>
  <si>
    <t>Ahneus. Olen tässä mukana vain rahaa varten. (Paha)</t>
  </si>
  <si>
    <t>Ihmiset. Olen sitoutunut ihmisiin, joista välitän, en ihanteisiin. (Neutraali)</t>
  </si>
  <si>
    <t>Kunnianhimo. Työskentelen kovasti ollakseni paras kutsumuksessani. (Minkä tahansa)</t>
  </si>
  <si>
    <t>Suurempi hyvä. Lahjani on tarkoitettu jaettavaksi kaikille, eikä niitä käytetä omaan hyötyyn. (Hyvä)</t>
  </si>
  <si>
    <t>Logiikka. Tunteet eivät saa peittää ymmärrystämme siitä, mikä on oikein ja totta, tai loogisesta ajattelumme. (Laillinen)</t>
  </si>
  <si>
    <t xml:space="preserve">Vapaa ajattelu. Kysely ja uteliaisuus ovat edistyksen pilareita. </t>
  </si>
  <si>
    <t>Voima ja valta. Yksinäisyys ja mietiskely ovat polkuja kohti mystistä tai maagista voimaa. (Paha)</t>
  </si>
  <si>
    <t>Elä ja anna elää. Sekaaminen muiden asioihin aiheuttaa vain vaivaa. (Neutraali)</t>
  </si>
  <si>
    <t>Itsetuntemus. Jos tunnet itsesi, tiedät kaiken oleellisen. (Minkä tahansa)</t>
  </si>
  <si>
    <t>Kunnioittaminen. Minua kunnioitetaan asemani takia, mutta kaikki ihmiset asemasta riippumatta ansaitsevat, että heitä kohdellaan arvokkaasti. (Hyvä)</t>
  </si>
  <si>
    <t>Vastuu. Minun velvollisuuteni on kunnioittaa yläpuolella olevien auktoriteettia, samoin kuin minun alapuolella olevien on kunnioitettava minua. (Laillinen)</t>
  </si>
  <si>
    <t>Riippumattomuus. Minun on todistettava, että pystyn hallitsemaan itseni ilman perheeni sekaantumista. (Kaoottinen)</t>
  </si>
  <si>
    <t>Voma. Jos voin saavuttaa enemmän voimaa, kukaan ei kerro minulle mitä tehdä. (Paha)</t>
  </si>
  <si>
    <t>Perhe. Veri juoksee paksummin kuin vesi. (Minkä tahansa)</t>
  </si>
  <si>
    <t>Jalo velvollisuus. Minun velvollisuuteni on suojella ja hoitaa heikompia ihmisiä. (Hyvä)</t>
  </si>
  <si>
    <t>Muutos. Elämä on kuin vuodenaijat, jatkuvassa muutoksessa, ja meidän on muututtava sen mukana. (Kaoottinen)</t>
  </si>
  <si>
    <t>Suurempi hyvä. Jokaisen vastuulla on tehdä parhaansa koko heimolle. (Hyvä)</t>
  </si>
  <si>
    <t>Kunnia. Jos petän oman kunniani, petän koko klaanini. (Laillinen)</t>
  </si>
  <si>
    <t>Voima. Vahvin on tarkoitettu hallitsemaan. (Paha)</t>
  </si>
  <si>
    <t>Luonto. Luonnollinen maailma on tärkeämpi kuin kaikki sivilisaation rakenteet. (Neutraali)</t>
  </si>
  <si>
    <t>Kunnia. Minun on ansaittava kunniaa taistelussa itselleni ja klaanilleni. (Minkä tahansa)</t>
  </si>
  <si>
    <t>Tieto. Polku valtaan ja itsensä parantamiseen tapahtuu tiedon kautta. (Neutraali)</t>
  </si>
  <si>
    <t>Kauneus. Mikä on kaunista, johtaa meidät itsensä ulkopuolelle kohti totta. (Hyvä)</t>
  </si>
  <si>
    <t>Logiikka. Tunteet eivät saa peittää loogista ajattelumme. (Laillinen)</t>
  </si>
  <si>
    <t>Ei rajoja. Mikään ei pidä sekoittaa kaiken olemassaolon luontaista ääretöntä mahdollisuutta. (Kaoottinen)</t>
  </si>
  <si>
    <t>Valta. Tieto on tie valtaan ja hallitsemiseen. (Paha)</t>
  </si>
  <si>
    <t>Itsensä parantaminen. Opiskelun tavoitteena on itsensä parantaminen.</t>
  </si>
  <si>
    <t>Kunnioittaminen. Asia, joka pitää laivan yhdessä, on kapteenin ja miehistön keskinäinen kunnioitus. (Hyvä)</t>
  </si>
  <si>
    <t>Oikeudenmukaisuus. Me kaikki teemme työtä, joten kaikki jaamme palkkion. (Laillinen)</t>
  </si>
  <si>
    <t>Vapaus. Meri on vapaus - vapaus mennä minne tahansa ja tehdä mitä tahansa. (Kaoottinen)</t>
  </si>
  <si>
    <t>Hallinta. Olen saalistaja, ja muut meren alukset ovat saalis. (Paha)</t>
  </si>
  <si>
    <t>Ihmiset. Olen sitoutunut miehistötovereihini, en ihanteisiin. (Neutraali)</t>
  </si>
  <si>
    <t>Haave. Jonain päivänä omistan oman laivani ja kartoitan oman kohtaloni. (Minkä tahansa)</t>
  </si>
  <si>
    <t>Suurempi hyvä. Meidän tehtävämme on antaa elämämme muiden puolustamiseksi. (Hyvä)</t>
  </si>
  <si>
    <t>Vastuu. Teen mitä minun on pakko ja seuraan oikeutettua auktoriteettia. (Laillinen)</t>
  </si>
  <si>
    <t>Riippumattomuus. Kun ihmiset seuraavat käskyjä sokeasti, he hyväksyvät tyrannian. (Kaoottinen)</t>
  </si>
  <si>
    <t>Voima. Niin elämässä kuin sodassa, vahvempi voittaa. (Paha)</t>
  </si>
  <si>
    <t>Ihanteiden takia ei kannata tappaa tai käydä sotaa. (Neutraali)</t>
  </si>
  <si>
    <t>Kansakunta. Kaupunkiini, kansani tai ihmiset ovat kaikki tärkeitä. (Minkä tahansa)</t>
  </si>
  <si>
    <t>Kunnioitus. Kaikki ihmiset, rikkaat tai köyhät, ansaitsevat kunnioituksen. (Hyvä)</t>
  </si>
  <si>
    <t>Yhteisö. Meidän on pidettävä huolta toisistamme, koska kukaan muu ei aio tehdä sitä. (Laillinen)</t>
  </si>
  <si>
    <t>Muutos. Matala nostetaan ylös, ja korkea ja mahtava lasketaan alas. Muutos on asioiden luonne. (Kaoottinen)</t>
  </si>
  <si>
    <t>Kosto. Rikkaille on osoitettava, mikä on elämä ja kuolema slummeissa. (Paha)</t>
  </si>
  <si>
    <t>Ihmiset. Autan ihmisiä, jotka auttavat minua - juuri se pitää meidät hengissä. (Neutraali)</t>
  </si>
  <si>
    <t>Toive. Aion todistaa, että olen ansainnut paremman elämää. (Minkä tahansa)</t>
  </si>
  <si>
    <t>Bonds</t>
  </si>
  <si>
    <t>Kuolisin saadaksesi takaisin muinaisen uskontoni esineen , joka on kadonnut kauan sitten.</t>
  </si>
  <si>
    <t>Kostan korruptoituneelle temppelihierarkialle, joka julisti minut harhaoppiseksi.</t>
  </si>
  <si>
    <t>Olen velkaa papille, joka otti minut vanhempieni kuollessa.</t>
  </si>
  <si>
    <t>Kaikki mitä teen, teen tavallisille ihmisille.</t>
  </si>
  <si>
    <t>Aion tehdä kaiken suojellakseni temppeliä, jossa palvelin.</t>
  </si>
  <si>
    <t>Pyrin säilyttämään pyhän tekstin, jota viholliseni pitävät harhaoppisena ja yrittävät tuhota.</t>
  </si>
  <si>
    <t>Huijasin väärää henkilöä ja minun on työskenneltävä varmistaakseni, että tämä henkilö ei koskaan kohtaa polkuja minun tai minusta välittävien kanssa.</t>
  </si>
  <si>
    <t>Olen kaiken velkaa mentorilleni - kauhealle henkilölle, joka todennäköisesti mätänee jossakin vankilassa.</t>
  </si>
  <si>
    <t>Jossain  minulla on lapsi, joka ei tunne minua. Teen maailmaa paremmaksi hänelle.</t>
  </si>
  <si>
    <t>Tulen aatelisperheestä, ja jonain päivänä saan takaisin maani ja omistusoikeuden niiltä, ​​jotka varastivat ne minulta.</t>
  </si>
  <si>
    <t>Voimakas ihminen tappoi rakastamani henkilön. Joku päivä pian, saan kostoni.</t>
  </si>
  <si>
    <t>Huijasin ja pilasin ihmisen elämän, joka ei ansainnut sitä. Yritän sovittaa väärinkäytökseni, mutta en ehkä koskaan pysty antamaan anteeksi itselleni.</t>
  </si>
  <si>
    <t>Yritän maksaa vanhan velan, jonka olen velkaa anteliaalle hyväntekijälle.</t>
  </si>
  <si>
    <t>Pahalla saamani voitot menevät perheeni tukemiseen.</t>
  </si>
  <si>
    <t>Minulta otettiin jotain tärkeää, ja pyrin varastamaan sen takaisin.</t>
  </si>
  <si>
    <t>Minusta tulee suurin varas, joka koskaan elänyt.</t>
  </si>
  <si>
    <t>Olen syyllinen kauhistuttavaan rikokseen. Toivon, että voin lunastaa itseni siitä.</t>
  </si>
  <si>
    <t>Joku jota rakastin kuoli tekemäni virheen takia. Se ei koskaan toistu.</t>
  </si>
  <si>
    <t>Soittimeni on arvokkain aarteeni, ja se muistuttaa minua rakastamastaan ​​henkilöstä.</t>
  </si>
  <si>
    <t>Joku varasti arvokkaan instrumenttini, ja jonain päivänä saan sen takaisin.</t>
  </si>
  <si>
    <t>Haluan olla kuuluisa, hinnalla millä hyvänsä.</t>
  </si>
  <si>
    <t>Idolisoinn vanhojen tarinoiden sankaria ja mittaan tekoni tätä henkilöä vasten.</t>
  </si>
  <si>
    <t>Teen mitä tahansa todistaakseni itseni olevani kilpailijaani parempi.</t>
  </si>
  <si>
    <t>Minä tekisin mitä tahansa vanhan ryhmäni jäsenille.</t>
  </si>
  <si>
    <t>Minulla on perhe, mutta minulla ei ole aavistustakaan missä he ovat. Toivon voivani nähdä heidät uudelleen.</t>
  </si>
  <si>
    <t>Työstin maata, rakastan maata ja suojelen maata.</t>
  </si>
  <si>
    <t>Ylpeä aatelinen antoi minulle kerran pahan turpakeikan, ja kostan jokaiselle kiusaajalle, jonka kohtaan.</t>
  </si>
  <si>
    <t>Työkaluni ovat symboleja menneestä elämästäni, ja kannan niitä niin, etten koskaan unohda juuriani.</t>
  </si>
  <si>
    <t>Suojelen niitä, jotka eivät pysty suojelemaan itseään.</t>
  </si>
  <si>
    <t>Toivon, että lapsuuteni kulta olisi tullut kanssani jahtaamaan kohtaloani.</t>
  </si>
  <si>
    <t>Työpaja, jossa opiskelin taitoni, on minulle tärkein paikka maailmassa.</t>
  </si>
  <si>
    <t>Loin hienon asian jollekulle, ja huomasin sitten hänen olevan kelvoton vastaanottamaan sitä. Etsin edelleen sen arvoista.</t>
  </si>
  <si>
    <t>Olen velkaa killalleni suuren velan siitä, että minut muokattiin henkilöksi, joka olen tänään.</t>
  </si>
  <si>
    <t>Pyrin vaurauteen turvataksesi jonkun rakkauden.</t>
  </si>
  <si>
    <t>Eräänä päivänä palaan kiltaani ja todistan, että olen suurin heistä kaikista.</t>
  </si>
  <si>
    <t>Kostan pahoille voimille, jotka tuhosivat toimipaikkani ja pilasivat toimeentuloni.</t>
  </si>
  <si>
    <t>Mikään ei ole tärkeämpää kuin retriittini, järjestöni tai yhdistykseni jäsenet.</t>
  </si>
  <si>
    <t>Eristäydyin piiloutuakseen niiltä, ​​jotka saattavat vielä metsästää minua. Minun on joskus kohdattava heidät.</t>
  </si>
  <si>
    <t>Etsin edelleen valaistumista, jota harjoitin yksinäisyydessäni, ja se pakenee edelleen minua.</t>
  </si>
  <si>
    <t>Eristäydyin, koska rakastin jotakuta, jota en voinut saada.</t>
  </si>
  <si>
    <t>Jos löytöni paljastuu, se voi tuhota maailman.</t>
  </si>
  <si>
    <t>Eristyneisyyteni antoi minulle suuren käsityksen suuresta pahasta, jonka vain minä voin tuhota.</t>
  </si>
  <si>
    <t>Kohtaan minkä tahansa haasteen saada perheeni hyväksynnän.</t>
  </si>
  <si>
    <t>Taloni liittoa toisen toisen aatelisperheen kanssa on ylläpidettävä hinnalla millä hyvänsä.</t>
  </si>
  <si>
    <t>Mikään ei ole tärkeämpää kuin muut perheeni jäsenet.</t>
  </si>
  <si>
    <t>Olen rakastunut perheen perilliseen, jota perheeni halveksii.</t>
  </si>
  <si>
    <t>Uskollisuuteni suvereenia hallitsijaani kohtaan on horjumaton.</t>
  </si>
  <si>
    <t>Tavallisen kansan on pidettävä minua kansan sankarina.</t>
  </si>
  <si>
    <t>Perheeni, klaanini tai heimoni on tärkein asia elämässäni, vaikka he ovat kaukana minusta.</t>
  </si>
  <si>
    <t>Tuho villissä kotimaassani on vaurio minussa.</t>
  </si>
  <si>
    <t>Tuon kauhean tuhon pahoille, jotka tuhosivat kotimaani.</t>
  </si>
  <si>
    <t>Olen heimoni viimeinen, ja minun tehtäväni on varmistaa, että heidän nimensä pääsevät legendaan.</t>
  </si>
  <si>
    <t>Kärsin kauhistuttavista näystä tulevasta katastrofista ja aion tehdä kaiken estääkseni sen.</t>
  </si>
  <si>
    <t>Velvollisuuteni on tehdä lapsia ylläpitääkseni heimoani.</t>
  </si>
  <si>
    <t>Minun velvollisuuteni on suojella opiskelijoitani.</t>
  </si>
  <si>
    <t>Minulla on muinainen teksti, joka sisältää kauheita salaisuuksia, jotka eivät saa joutua vääriin käsiin.</t>
  </si>
  <si>
    <t>Pyrin suojelemaan kirjastoani, yliopistoani, käsikirjoitusta tai luostariani.</t>
  </si>
  <si>
    <t>Elämäni työ on sarja kirjoja, jotka liittyvät tiettyyn aihe-alueeseen.</t>
  </si>
  <si>
    <t>Olen etsinyt koko elämäni vastausta tiettyyn kysymykseen.</t>
  </si>
  <si>
    <t>Myin sieluni tiedosta. Toivon voivani tehdä suuria tekoja ja voittaa sen takaisin.</t>
  </si>
  <si>
    <t>Olen uskollinen ensin kapteenilleni, kaiken muun jälkeen.</t>
  </si>
  <si>
    <t>Alus on tärkein - miehistön jäsenet ja kapteenit tulevat ja menevät.</t>
  </si>
  <si>
    <t>Muistan aina ensimmäisen laivani.</t>
  </si>
  <si>
    <t>Satamakaupungissa minulla on rakas, jonka silmät varastivat minut melkein mereltä.</t>
  </si>
  <si>
    <t>Minulta huijattiin osuuteni voitoista ja haluan osuuteni.</t>
  </si>
  <si>
    <t>Armottomat merirosvot murhasivat kapteenini ja miehistön jäsenet, ryöstivät aluksemme ja jättivät minun kuolemaan. Kosto on minun.</t>
  </si>
  <si>
    <t>Antaisin elämäni ihmisille, joiden kanssa palvelin.</t>
  </si>
  <si>
    <t>Joku pelasti henkeni taistelukentällä. Tähän päivään mennessä en koskaan jätä ystävää taakse.</t>
  </si>
  <si>
    <t>Minun kunniani on elämäni.</t>
  </si>
  <si>
    <t>En koskaan unohda ryhmäni kärsimää murskaustappioita tai sen tehnyttä vihollisia.</t>
  </si>
  <si>
    <t>Ne, jotka taistelevat vieressäni, ovat kuolemisen arvoisia.</t>
  </si>
  <si>
    <t>Taistelen niiden puolesta, jotka eivät pysty itse taistelemaan.</t>
  </si>
  <si>
    <t>Kaupunkini on kotini, ja taistelen puolustaakseni sitä.</t>
  </si>
  <si>
    <t>Tuen orpokodia, jotta muut eivät joutuisi kokemaan sitä, mitä jouduin kestämään.</t>
  </si>
  <si>
    <t>Olen velkaa selviytymiseni toiselle katupojalle, joka opetti minut elämään kaduilla.</t>
  </si>
  <si>
    <t>Olen velkaa, jota en voi koskaan maksaa henkilölle, joka sääli minua.</t>
  </si>
  <si>
    <t>Pakenin köyhyyhää elämääni ryöstämällä tärkeän henkilön, ja minua etsitään siitä.</t>
  </si>
  <si>
    <t>Kukaan muu ei tarvitse joutua kärsimään vaikeuksista, joita olen käynyt läpi.</t>
  </si>
  <si>
    <t>flaws</t>
  </si>
  <si>
    <t>Arvioin muita ankarasti ja itseäni vieläkin ankarammin.</t>
  </si>
  <si>
    <t>Luotan liikaa niihin, jotka käyttävät valtaa temppelini hierarkian sisällä.</t>
  </si>
  <si>
    <t>Hurskauteni johtaa toisinaan luottamaan sokeasti niihin, jotka uskovat jumalaani.</t>
  </si>
  <si>
    <t>Olen joustamaton ajatuksissani.</t>
  </si>
  <si>
    <t>Olen epäilevä muukalaisia ​​kohtaan ja epäilen pahinta heistä.</t>
  </si>
  <si>
    <t>Kun valitsen tavoitteen, siitä  tulee pakkomielle kaiken muun elämäni vahingoksi.</t>
  </si>
  <si>
    <t>En voi vastustaa kauniita kasvoja.</t>
  </si>
  <si>
    <t>Olen aina velkaa. Tuhlaan saamani voitot dekadentteihin ylellisyyksiin  nopeammin kuin ehdin tienata lisää.</t>
  </si>
  <si>
    <t>Olen vakuuttunut siitä, että kukaan ei voi koskaan huijata minua tavalla, jolla huijaan muita.</t>
  </si>
  <si>
    <t>Olen liian ahne. En voi vastustaa riskinottoa, jos rahaa on mukana.</t>
  </si>
  <si>
    <t>En voi vastustaa huijata ihmisiä, jotka ovat minua voimakkaampia.</t>
  </si>
  <si>
    <t>Inhoan myöntää sen ja vihaan itseäni siitä, mutta juoksen ja säilytän oman nahkani, jos meno menee liian kovaksi.</t>
  </si>
  <si>
    <t>Kun näen jotain arvokasta, en voi ajatella mitään muuta kuin kuinka varastaa se.</t>
  </si>
  <si>
    <t>Jos pitää valita rahan ja ystävien välillä, valitsen yleensä rahat.</t>
  </si>
  <si>
    <t>Jos on suunnitelma, unohdan sen. Jos en unohda sitä, jätän sen huomiotta.</t>
  </si>
  <si>
    <t>Minulla on maneeri, joka paljastaa, kun valehtelen.</t>
  </si>
  <si>
    <t>Käännyn ja pakenen, kun asiat menee pieleen.</t>
  </si>
  <si>
    <t>Syytön henkilö on vankilassa tekemästäni rikoksesta. Ei haittaa minua.</t>
  </si>
  <si>
    <t>Teen kaiken voittaakseni mainetta ja kuuluisuutta.</t>
  </si>
  <si>
    <t>Olen heikkona kauniisiin kasvoihin.</t>
  </si>
  <si>
    <t>Skandaali estää minua koskaan menemästä takaisin kotiin. Tällainen ongelma näyttää seuraavan minua.</t>
  </si>
  <si>
    <t>Olen kerran satirisoinut aatelista, joka haluaa pääni. Se oli virhe, jonka todennäköisesti toistan.</t>
  </si>
  <si>
    <t>Minulla on vaikeuksia pitää todelliset tunteeni piilossa. Terävä kieleni saa minut vaikeuksiin.</t>
  </si>
  <si>
    <t>Ponnisteluistani huolimatta olen epäluotettava ystävilleni.</t>
  </si>
  <si>
    <t>Tyranni, joka hallitsee maatani, tekee mitä vain saadaksensa minut hengilta.</t>
  </si>
  <si>
    <t>Olen vakuuttunut kohtaloni merkityksestä ja sokea puutteisteilleni ja riskeille.</t>
  </si>
  <si>
    <t>Ihmiset, jotka tunsivat minut nuorena, tietävät häpeällisen salaisuuteni, joten en voi koskaan mennä kotiin enää.</t>
  </si>
  <si>
    <t>Minulla on heikkous kaupungin paheille, erityisesti koville juomille.</t>
  </si>
  <si>
    <t>Salaa uskon, että asiat olisivat parempia, jos olisin tyranni, joka hallitsisi maata.</t>
  </si>
  <si>
    <t>Minulla on vaikeuksia luottaa liittolaisiini.</t>
  </si>
  <si>
    <t>Teen mitä tahansa saadakseni käsiini jotain harvinaista tai korvaamatonta.</t>
  </si>
  <si>
    <t>Olen nopea olettamaan, että joku yrittää huijata minua.</t>
  </si>
  <si>
    <t>Kukaan ei saa koskaan tietää, että olen kerran varastanut rahaa killan kassasta.</t>
  </si>
  <si>
    <t>En ole koskaan tyytyväinen siihen, mitä minulla on - haluan aina vaan enemmän.</t>
  </si>
  <si>
    <t>Tappaisin saadakseni aatelis arvonimen.</t>
  </si>
  <si>
    <t>Olen kauhean kateellinen kaikille, jotka ylittävät käsityöni. Minne tahansa menen, olen kilpailijoiden ympäröimä.</t>
  </si>
  <si>
    <t>Nyt kun olen palannut maailmaan, nautin sen iloista hiukan liikaa.</t>
  </si>
  <si>
    <t>Minulla on tummia verenhimoisia ajatuksia, joita eristyneisyys ei onnistunut tukahduttamaan.</t>
  </si>
  <si>
    <t>Olen ajatuksissani ja filosofiassani dogmaattinen.</t>
  </si>
  <si>
    <t>Annan tarpeeni voittaa väitteet varjostavat ystävyyssuhteet ja harmonian.</t>
  </si>
  <si>
    <t>Riskeeraan liikaa paljastaaksesi kadonneen tiedon.</t>
  </si>
  <si>
    <t>Pidän salaisuuksien pitämisestä, en jaa niitä kenellekään.</t>
  </si>
  <si>
    <t>Uskon salaa, että kaikki ovat huonompia.</t>
  </si>
  <si>
    <t>Piilottelen odella pahaa salaisuutta, joka voisi pilata perheeni ikuisesti.</t>
  </si>
  <si>
    <t>Kuulen liian usein peitettyjä loukkauksia ja uhkia jokaisesta minulle osoitetusta sanasta, ja tulistun nopeasti.</t>
  </si>
  <si>
    <t>Minulla on kyltymätön himo lihallisille nautinnoille.</t>
  </si>
  <si>
    <t>Itse asiassa maailma pyörii ympärilläni.</t>
  </si>
  <si>
    <t>Sanoillani ja teoillani tuotan usein häpeää perheelleni.</t>
  </si>
  <si>
    <t>Olen liian innostunut oluista, viineistä ja muista päihteistä.</t>
  </si>
  <si>
    <t>Täysillä eletystä elämässä ei ole tilaa varovaisuudelle.</t>
  </si>
  <si>
    <t>Muistan jokaisen loukkauksen, jonka olen saanut, ja kannan hiljaa kaunaa jokaiselle, joka on koskaan loukannut minua.</t>
  </si>
  <si>
    <t>Luotan hitaasti muiden rodun jäseniin</t>
  </si>
  <si>
    <t>Väkivalta on vastaukseni melkein mihin tahansa haasteeseen. (Xena)</t>
  </si>
  <si>
    <t>Älä odota minun pelastavan niitä, jotka eivät voi pelastaa itseään. Luonnon tapa on että vahvat menestyvät ja heikko hukkuvat.</t>
  </si>
  <si>
    <t>Tiedon lupaus hämää minut helposti.</t>
  </si>
  <si>
    <t>Useimmat ihmiset huutavat ja juoksevat nähdessään demonin. Pysähdyn ja teen muistiinpanoja sen anatomiasta.</t>
  </si>
  <si>
    <t>Muinaisen mysteerin ratkaiseminen on sivilisaation arvoinen.</t>
  </si>
  <si>
    <t>En ota huomioon ilmeisiä ratkaisuja monimutkaisten ratkaisujen hyväksi.</t>
  </si>
  <si>
    <t>Puhun ajattelematta todella sanojani, loukaten yleensä muita.</t>
  </si>
  <si>
    <t>En osaa pitää salaisuutta pelastaakseni elämäni tai kenenkään muun.</t>
  </si>
  <si>
    <t>Seuraan käskyjä, vaikka luulenkin niiden olevan väärässä.</t>
  </si>
  <si>
    <t>Sanon mitä tahansa välttämään ylimääräistä työtä.</t>
  </si>
  <si>
    <t>Kun joku kyseenalaistaa rohkeuteni, en koskaan peräänny riippumatta siitä, kuinka vaarallinen tilanne on.</t>
  </si>
  <si>
    <t>Kun aloitan juomisen, minun on vaikea lopettaa.</t>
  </si>
  <si>
    <t>En voi muuta kuin tyhjentää löysät kolikot ja muut korut, joihin törmään.</t>
  </si>
  <si>
    <t>Ylpeyteni johtaa todennäköisesti tuhooni</t>
  </si>
  <si>
    <t>Hirviömäinen vihollinen, jonka kohtasimme taistelussa, jättää minut edelleen tärisemään pelosta.</t>
  </si>
  <si>
    <t>Minulla on hyvin vähän kunnioitusta ketään kohtaan, joka ei ole todellinen soturi.</t>
  </si>
  <si>
    <t>Tein kauhean virheen taistelussa, joka maksoi monta henkeä - ja tekisin kaiken pitääkseni virheeni salassa.</t>
  </si>
  <si>
    <t>Vihani vihollisiani vastaan ​​on sokea ja kohtuuton.</t>
  </si>
  <si>
    <t>Noudan lakia, vaikka laki aiheuttaa kurjuutta.</t>
  </si>
  <si>
    <t>Mieluummin söisin panssarini kuin tunnustaisin olevani väärässä.</t>
  </si>
  <si>
    <t>Jos kohtaan ylivoiman, pakenen aina taistelusta.</t>
  </si>
  <si>
    <t>Kulta tuntuu minulle paljolta rahalta, ja teen siitä melkein mitä tahansa saadakseni sitä enemmän.</t>
  </si>
  <si>
    <t>En koskaan luota täysin muihin kuin itseeni.</t>
  </si>
  <si>
    <t>Mieluummin tappaisin jonkun nukkuvan kuin taistelisin oikeudenmukaisesti.</t>
  </si>
  <si>
    <t>Se ei ole varkautta, jos tarvitsen sitä enemmän kuin joku muu.</t>
  </si>
  <si>
    <t>Ihmiset, jotka eivät huolehdi itsestään, saavat sen mitä ansaitsevat.</t>
  </si>
  <si>
    <t>Simple weapons ( no training requires)</t>
  </si>
  <si>
    <t>* 1 red dice</t>
  </si>
  <si>
    <t>Club</t>
  </si>
  <si>
    <t>1 sp</t>
  </si>
  <si>
    <t>2 lb.</t>
  </si>
  <si>
    <t>Light</t>
  </si>
  <si>
    <t>Dagger</t>
  </si>
  <si>
    <t>2 gp</t>
  </si>
  <si>
    <t>1 lb.</t>
  </si>
  <si>
    <t>Finesse, light, thrown (range 20/60)</t>
  </si>
  <si>
    <t>Handaxe</t>
  </si>
  <si>
    <t>5 gp</t>
  </si>
  <si>
    <t>Light, thrown (range 20/60)</t>
  </si>
  <si>
    <t>Javelin</t>
  </si>
  <si>
    <t>5 sp</t>
  </si>
  <si>
    <t>Thrown (range 30/120)</t>
  </si>
  <si>
    <t>Light Hammer</t>
  </si>
  <si>
    <t>Mace</t>
  </si>
  <si>
    <t>4 lb.</t>
  </si>
  <si>
    <t>—</t>
  </si>
  <si>
    <t>Quarterstaff</t>
  </si>
  <si>
    <t>2 sp</t>
  </si>
  <si>
    <t>2 handed, +1Blue dice</t>
  </si>
  <si>
    <t>Sickle</t>
  </si>
  <si>
    <t>1 gp</t>
  </si>
  <si>
    <t>Spear</t>
  </si>
  <si>
    <t>3 lb.</t>
  </si>
  <si>
    <t>Thrown (range 20/60), versatile</t>
  </si>
  <si>
    <t>+1 red or blue dice when 2 handed</t>
  </si>
  <si>
    <t>Greatclub</t>
  </si>
  <si>
    <t>10 lb.</t>
  </si>
  <si>
    <t>2 handed, +1 Red dice</t>
  </si>
  <si>
    <t>Simple Ranged Weapons</t>
  </si>
  <si>
    <t>Crossbow, light</t>
  </si>
  <si>
    <t>25 gp</t>
  </si>
  <si>
    <t>5 lb.</t>
  </si>
  <si>
    <t>Ammunition (range 80/320), loading, two-handed</t>
  </si>
  <si>
    <t>Dart</t>
  </si>
  <si>
    <t>5 cp</t>
  </si>
  <si>
    <t>1/4 lb.</t>
  </si>
  <si>
    <t>Finesse, thrown (range 20/60)</t>
  </si>
  <si>
    <t>Shortbow</t>
  </si>
  <si>
    <t>Ammunition (range 80/320), two-handed</t>
  </si>
  <si>
    <t>Sling</t>
  </si>
  <si>
    <t>Ammunition (range 30/120)</t>
  </si>
  <si>
    <t>Martial Melee Weapons</t>
  </si>
  <si>
    <t>1 red dice</t>
  </si>
  <si>
    <t>Scimitar</t>
  </si>
  <si>
    <t>Finesse, light</t>
  </si>
  <si>
    <t>Shortsword</t>
  </si>
  <si>
    <t>10 gp</t>
  </si>
  <si>
    <t>Whip</t>
  </si>
  <si>
    <t>Finesse, reach</t>
  </si>
  <si>
    <t>Moderate weapons, 2 red dice</t>
  </si>
  <si>
    <t>Battleaxe</t>
  </si>
  <si>
    <t xml:space="preserve">Versatile </t>
  </si>
  <si>
    <t>Flail</t>
  </si>
  <si>
    <t>Lance</t>
  </si>
  <si>
    <t>6 lb.</t>
  </si>
  <si>
    <t>Reach, special</t>
  </si>
  <si>
    <t>Longsword</t>
  </si>
  <si>
    <t>15 gp</t>
  </si>
  <si>
    <t>Versatile</t>
  </si>
  <si>
    <t>Morningstar</t>
  </si>
  <si>
    <t>Finesse, defender 1</t>
  </si>
  <si>
    <t>Trident</t>
  </si>
  <si>
    <t xml:space="preserve">Thrown (range 20/60), versatile </t>
  </si>
  <si>
    <t>War Pick</t>
  </si>
  <si>
    <t>Warhammer</t>
  </si>
  <si>
    <t>Heavy weapons, 3 red dice</t>
  </si>
  <si>
    <t>Glaive</t>
  </si>
  <si>
    <t>20 gp</t>
  </si>
  <si>
    <t>Heavy, reach, two-handed</t>
  </si>
  <si>
    <t>Greataxe</t>
  </si>
  <si>
    <t>30 gp</t>
  </si>
  <si>
    <t>7 lb.</t>
  </si>
  <si>
    <t>Heavy, two-handed</t>
  </si>
  <si>
    <t>Greatsword</t>
  </si>
  <si>
    <t>50 gp</t>
  </si>
  <si>
    <t>Halberd</t>
  </si>
  <si>
    <t>Maul</t>
  </si>
  <si>
    <t>Pike</t>
  </si>
  <si>
    <t>18 lb.</t>
  </si>
  <si>
    <t>lll</t>
  </si>
  <si>
    <t>Martial Weapons</t>
  </si>
  <si>
    <t>Martial weapons are weapons that rely on main strength, training, or both. Longswords, battle</t>
  </si>
  <si>
    <t>axes, clubs, and warhammers are all martial weapons. Clubbing a guy upside the head with a</t>
  </si>
  <si>
    <t>pistol or rifle counts as a martial weapon, but it sure won’t do its reliability any favors. When you</t>
  </si>
  <si>
    <t>successfully attack with a martial weapon, you deal one additional point of stress.</t>
  </si>
  <si>
    <t>Finesse Weapons</t>
  </si>
  <si>
    <t>Finesse weapons, like rapiers, scimitars, nunchucku, daggers, and so forth, rely more on speed and</t>
  </si>
  <si>
    <t>precision than on strength. Naval cutlasses sometimes count as finesse weapons, depending on</t>
  </si>
  <si>
    <t>the style of swordplay the wielder’s using. When you use a finesse weapon, you may use Dexterity</t>
  </si>
  <si>
    <t>instead of Strength for any rolls you make with it.</t>
  </si>
  <si>
    <t>Heavy Weapons</t>
  </si>
  <si>
    <t>Heavy weapons are like martial weapons but bigger; they are weapons of brute force and</t>
  </si>
  <si>
    <t>overwhelming power. Greatswords, mauls, cabers, and other huge weapons are heavy weapons.</t>
  </si>
  <si>
    <t>When you attack with a heavy weapon, you deal two additional points of stress on a success.</t>
  </si>
  <si>
    <t>Heavy Armor</t>
  </si>
  <si>
    <t>Heavy armor provides the best protection, but is also the weightiest and most restrictive of</t>
  </si>
  <si>
    <t>armors. Plate mail is the quintessential example of heavy armor. Like light and medium armor,</t>
  </si>
  <si>
    <t>it in all the same situation is as light and medium armor, but she can also compel it whenever you</t>
  </si>
  <si>
    <t>have to move quickly or dodge, or when you have to go unnoticed in a crowd.</t>
  </si>
  <si>
    <t>Medium Armor</t>
  </si>
  <si>
    <t>restriction on your movement, more noise, and less mobility. Medium armor is an aspect like</t>
  </si>
  <si>
    <t>same situations as light armor, as well as when stealth is important, when you’re trying to swim,</t>
  </si>
  <si>
    <t>or when you’re running for a long time.</t>
  </si>
  <si>
    <t>Medium armor includes things like chainmail or ring mail, or a simple breast plate.</t>
  </si>
  <si>
    <t>It provides a bit more protection than light armor does, but comes with more</t>
  </si>
  <si>
    <t>Light Armor</t>
  </si>
  <si>
    <t>Light armor provides little protection but doesn’t restrict your movement or weigh</t>
  </si>
  <si>
    <t>you down overmuch. Padded suits and leathers are the most common sorts of</t>
  </si>
  <si>
    <t>light armor. When you wear light armor, it counts as an aspect. You get to invoke</t>
  </si>
  <si>
    <t>when you’re trying to hide it under your clothing, when it gets soaked through (and</t>
  </si>
  <si>
    <t>heavy), or when heat is a factor.</t>
  </si>
  <si>
    <t>it once for free per scene while you wear it. The GM can compel light armor</t>
  </si>
  <si>
    <t>light armor, but you can invoke it twice for free per sene. The GM can compel it under the</t>
  </si>
  <si>
    <t>heavy armor is an aspect; you can invoke it three times per scene for free. The GM can compel</t>
  </si>
  <si>
    <t>Sidearms</t>
  </si>
  <si>
    <t>Sidearms are small black powder pistols, usually built with a flintlock or wheellock mechanism.</t>
  </si>
  <si>
    <t>You can use a sidearm to attack anyone in your zone or an adjacent zone. When you attack with</t>
  </si>
  <si>
    <t>a sidearm, you deal 1 shift of extra stress if you deal stress, and your attack completely ignores</t>
  </si>
  <si>
    <t>most armor. You must spend 1 scene to reload a sidearm.</t>
  </si>
  <si>
    <t>Regis</t>
  </si>
  <si>
    <t>Uskomaton (+5) nopeus</t>
  </si>
  <si>
    <t>Tavallinen mentalisti (+1)</t>
  </si>
  <si>
    <t>Huono (0) älykkyys</t>
  </si>
  <si>
    <t>Terävät kynnet ja hampaat (+5/+1)</t>
  </si>
  <si>
    <t>Empatia voima (+1)</t>
  </si>
  <si>
    <t>Vincent</t>
  </si>
  <si>
    <t>Bavmorda</t>
  </si>
  <si>
    <t>Erinomainen (+4) sneaky</t>
  </si>
  <si>
    <t>Empatia, telepatia, electrokinesis, TK</t>
  </si>
  <si>
    <t>Muut (+2)</t>
  </si>
  <si>
    <t>Flashy (-1)</t>
  </si>
  <si>
    <t>Kaunis aatelis ihminen</t>
  </si>
  <si>
    <t>Terävät kynnet ja hampaat (+4/+6) yllätys</t>
  </si>
  <si>
    <t>Fast Zombie</t>
  </si>
  <si>
    <t>Putrescent Ambulatory Corpse, Corporeal Undead, Feeling No Pain, BRAAAAINS!!!!</t>
  </si>
  <si>
    <r>
      <t>Good At</t>
    </r>
    <r>
      <rPr>
        <sz val="13"/>
        <color rgb="FF000000"/>
        <rFont val="Open Sans"/>
        <family val="2"/>
      </rPr>
      <t>: Being Scary And Gross (+2), Melee (+2), Being Quick Or Nimble (+2), Resist Damage (+2)</t>
    </r>
  </si>
  <si>
    <r>
      <t>Bad At</t>
    </r>
    <r>
      <rPr>
        <sz val="13"/>
        <color rgb="FF000000"/>
        <rFont val="Open Sans"/>
        <family val="2"/>
      </rPr>
      <t>: Resist Headshots And Burst Damage (-2)</t>
    </r>
  </si>
  <si>
    <r>
      <t>Hits</t>
    </r>
    <r>
      <rPr>
        <sz val="13"/>
        <color rgb="FF000000"/>
        <rFont val="Open Sans"/>
        <family val="2"/>
      </rPr>
      <t>: [1]</t>
    </r>
  </si>
  <si>
    <t>Ghast</t>
  </si>
  <si>
    <t>Super-Ghoul, Corporeal Undead, Paralyzing Bite, Horrendous Stench Of The Unclean</t>
  </si>
  <si>
    <r>
      <t>Good At</t>
    </r>
    <r>
      <rPr>
        <sz val="13"/>
        <color rgb="FF000000"/>
        <rFont val="Open Sans"/>
        <family val="2"/>
      </rPr>
      <t>: Biting (+4), Paralyzing (+4), Resisting Damage (+2)</t>
    </r>
  </si>
  <si>
    <r>
      <t>Bad At</t>
    </r>
    <r>
      <rPr>
        <sz val="13"/>
        <color rgb="FF000000"/>
        <rFont val="Open Sans"/>
        <family val="2"/>
      </rPr>
      <t>: Hiding (Due To Smell) (-4), Elves Are Immune To My Paralysis</t>
    </r>
  </si>
  <si>
    <r>
      <t>Hits</t>
    </r>
    <r>
      <rPr>
        <sz val="13"/>
        <color rgb="FF000000"/>
        <rFont val="Open Sans"/>
        <family val="2"/>
      </rPr>
      <t>: [1][1][1][1][1][1][1][1]</t>
    </r>
  </si>
  <si>
    <t>Do not treat as a mob.</t>
  </si>
  <si>
    <t>Ghoul</t>
  </si>
  <si>
    <t>Corporeal Undead, Paralyzing Bite, Stench Of The Unclean</t>
  </si>
  <si>
    <r>
      <t>Good At</t>
    </r>
    <r>
      <rPr>
        <sz val="13"/>
        <color rgb="FF000000"/>
        <rFont val="Open Sans"/>
        <family val="2"/>
      </rPr>
      <t>: Biting (+3), Paralyzing (+3)</t>
    </r>
  </si>
  <si>
    <r>
      <t>Bad At</t>
    </r>
    <r>
      <rPr>
        <sz val="13"/>
        <color rgb="FF000000"/>
        <rFont val="Open Sans"/>
        <family val="2"/>
      </rPr>
      <t>: Hiding (Due To Smell) (-2), Organization (-2), Elves Are Immune To My Paralysis</t>
    </r>
  </si>
  <si>
    <r>
      <t>Hits</t>
    </r>
    <r>
      <rPr>
        <sz val="13"/>
        <color rgb="FF000000"/>
        <rFont val="Open Sans"/>
        <family val="2"/>
      </rPr>
      <t>: [1][1][1]  </t>
    </r>
  </si>
  <si>
    <t>Up to five (5) ghouls will fight as a mob; add three (3) hit boxes per ghoul.</t>
  </si>
  <si>
    <t>+1 attack and defense for every three (3) ghouls remaining in the mob.</t>
  </si>
  <si>
    <t>Lacedon</t>
  </si>
  <si>
    <t>Amphibious Ghoul, Corporeal Undead, Paralyzing Bite</t>
  </si>
  <si>
    <r>
      <t>Good At</t>
    </r>
    <r>
      <rPr>
        <sz val="13"/>
        <color rgb="FF000000"/>
        <rFont val="Open Sans"/>
        <family val="2"/>
      </rPr>
      <t>: Biting (+2), Paralyzing (+2), Swimming (+2), Fighting While In Water (+2)</t>
    </r>
  </si>
  <si>
    <r>
      <t>Bad At</t>
    </r>
    <r>
      <rPr>
        <sz val="13"/>
        <color rgb="FF000000"/>
        <rFont val="Open Sans"/>
        <family val="2"/>
      </rPr>
      <t>: Hiding (Due To Smell) (-2), Being On Solid Land (-2), Elves Are Immune To My Paralysis</t>
    </r>
  </si>
  <si>
    <r>
      <t>Hits</t>
    </r>
    <r>
      <rPr>
        <sz val="13"/>
        <color rgb="FF000000"/>
        <rFont val="Open Sans"/>
        <family val="2"/>
      </rPr>
      <t>: [1][1][1][1][1]</t>
    </r>
  </si>
  <si>
    <t>Up to five (5) lacedons will fight as a mob; add five (5) hit boxes per lacedon.</t>
  </si>
  <si>
    <t>+1 attack and defense for every three (3) lacedons remaining in the mob.</t>
  </si>
  <si>
    <t>Skeleton</t>
  </si>
  <si>
    <t>Leg Bone Connected To The..., Corporeal Undead, Undead Animated Bonepile</t>
  </si>
  <si>
    <r>
      <t>Good At</t>
    </r>
    <r>
      <rPr>
        <sz val="13"/>
        <color rgb="FF000000"/>
        <rFont val="Open Sans"/>
        <family val="2"/>
      </rPr>
      <t>: Being Scary And Gross (+1), Attacking (+2), Resisting Damage (+4)</t>
    </r>
  </si>
  <si>
    <r>
      <t>Bad At</t>
    </r>
    <r>
      <rPr>
        <sz val="13"/>
        <color rgb="FF000000"/>
        <rFont val="Open Sans"/>
        <family val="2"/>
      </rPr>
      <t>: Resisting Smashing Damage (-2)</t>
    </r>
  </si>
  <si>
    <r>
      <t>Hits</t>
    </r>
    <r>
      <rPr>
        <sz val="13"/>
        <color rgb="FF000000"/>
        <rFont val="Open Sans"/>
        <family val="2"/>
      </rPr>
      <t>: [1]  </t>
    </r>
  </si>
  <si>
    <t>Up to ten (10) skeletons will fight as a mob; add one (1) hit boxes per skeleton.</t>
  </si>
  <si>
    <t>+1 attack for every three (3) skeletons remaining in the mob.</t>
  </si>
  <si>
    <t>Zombie</t>
  </si>
  <si>
    <r>
      <t>Good At</t>
    </r>
    <r>
      <rPr>
        <sz val="13"/>
        <color rgb="FF000000"/>
        <rFont val="Open Sans"/>
        <family val="2"/>
      </rPr>
      <t>: Being Scary And Gross (+2), Melee (+2), Resist Damage (+4)</t>
    </r>
  </si>
  <si>
    <r>
      <t>Bad At</t>
    </r>
    <r>
      <rPr>
        <sz val="13"/>
        <color rgb="FF000000"/>
        <rFont val="Open Sans"/>
        <family val="2"/>
      </rPr>
      <t>: Resist Headshots And Burst Damage (-2), Being Quick Or Nimble (-2)</t>
    </r>
  </si>
  <si>
    <t>Up to ten (10) zombies will fight as a mob; add one (1) hit boxes per zombie.</t>
  </si>
  <si>
    <t>+1 attack for every three (3) zombies remaining in the mob.</t>
  </si>
  <si>
    <t>Wererat</t>
  </si>
  <si>
    <t>Lycanthropic Shapechanger, Rat Instincts</t>
  </si>
  <si>
    <r>
      <t>Good At</t>
    </r>
    <r>
      <rPr>
        <sz val="13"/>
        <color rgb="FF000000"/>
        <rFont val="Open Sans"/>
        <family val="2"/>
      </rPr>
      <t>: Sneaky (+3), Vicious (+3)</t>
    </r>
  </si>
  <si>
    <r>
      <t>Bad At</t>
    </r>
    <r>
      <rPr>
        <sz val="13"/>
        <color rgb="FF000000"/>
        <rFont val="Open Sans"/>
        <family val="2"/>
      </rPr>
      <t>: Social Interaction (-3), Being Brave (-1)</t>
    </r>
  </si>
  <si>
    <r>
      <t>Stress</t>
    </r>
    <r>
      <rPr>
        <sz val="13"/>
        <color rgb="FF000000"/>
        <rFont val="Open Sans"/>
        <family val="2"/>
      </rPr>
      <t> [1][2][3]</t>
    </r>
  </si>
  <si>
    <t>Mild (2)</t>
  </si>
  <si>
    <t>Arkkimaagit</t>
  </si>
  <si>
    <t>Vihreä</t>
  </si>
  <si>
    <t>Sininen</t>
  </si>
  <si>
    <t>Punainen</t>
  </si>
  <si>
    <t>Violetti</t>
  </si>
  <si>
    <t>Turkoosi</t>
  </si>
  <si>
    <t>Druidi</t>
  </si>
  <si>
    <t>Velho</t>
  </si>
  <si>
    <t>Magus</t>
  </si>
  <si>
    <t>Shamaani</t>
  </si>
  <si>
    <t>Noita</t>
  </si>
  <si>
    <t>Alkemisti</t>
  </si>
  <si>
    <t>Riimumaagi</t>
  </si>
  <si>
    <t>Keltainen</t>
  </si>
  <si>
    <t>Musta</t>
  </si>
  <si>
    <t>Valkoinen</t>
  </si>
  <si>
    <t>Body</t>
  </si>
  <si>
    <t>Mind</t>
  </si>
  <si>
    <t>avatar +11</t>
  </si>
  <si>
    <t>IDEALISMI</t>
  </si>
  <si>
    <t>Kohtaus</t>
  </si>
  <si>
    <t>Ehto</t>
  </si>
  <si>
    <t>Nimi</t>
  </si>
  <si>
    <t>Ammatti</t>
  </si>
  <si>
    <t>llll</t>
  </si>
  <si>
    <t>FYYSISET</t>
  </si>
  <si>
    <t>HENKISET</t>
  </si>
  <si>
    <t>MYSTISET</t>
  </si>
  <si>
    <t>ll</t>
  </si>
  <si>
    <t>Luonne</t>
  </si>
  <si>
    <t>Yhteiskunta filosofi</t>
  </si>
  <si>
    <t>Kuvaukset</t>
  </si>
  <si>
    <t>Todellisuuden manipuloija</t>
  </si>
  <si>
    <t>Slaine Mithrangar Mardon</t>
  </si>
  <si>
    <t>Verilinja</t>
  </si>
  <si>
    <t>Puhdasverinen</t>
  </si>
  <si>
    <t>Värit</t>
  </si>
  <si>
    <t>Tausta</t>
  </si>
  <si>
    <t>5. Uskomaton</t>
  </si>
  <si>
    <t>4. Loistava</t>
  </si>
  <si>
    <t>3. Erinomainen</t>
  </si>
  <si>
    <t>2. Hyvä</t>
  </si>
  <si>
    <t>1. Tavallinen</t>
  </si>
  <si>
    <t>ROTU/SUKU OMINAISUUDET</t>
  </si>
  <si>
    <t>Aatelis haltiaritari</t>
  </si>
  <si>
    <t>Ristiverinen</t>
  </si>
  <si>
    <t>Musta ja hopea</t>
  </si>
  <si>
    <t>KESTO</t>
  </si>
  <si>
    <t>Kierros, keskit.</t>
  </si>
  <si>
    <t>Rapier, nahkahaarniska</t>
  </si>
  <si>
    <t>FYYSISET VAURIOT</t>
  </si>
  <si>
    <t>HENKISET, SOSIAALISET JA TALOUDELLISET</t>
  </si>
  <si>
    <t>lievä</t>
  </si>
  <si>
    <t>vakava</t>
  </si>
  <si>
    <t>paiva</t>
  </si>
  <si>
    <t>Hovissa kasvanut Bardi</t>
  </si>
  <si>
    <t>Ympäristö etu</t>
  </si>
  <si>
    <t>kuvaukset</t>
  </si>
  <si>
    <t>nn</t>
  </si>
  <si>
    <t>nnn</t>
  </si>
  <si>
    <t>nnnn</t>
  </si>
  <si>
    <t>5 jumalainen voima, 2 maallista voimaa 5</t>
  </si>
  <si>
    <t>voimat 5, 4, 3, 2 jumalaista, 1 maallinen</t>
  </si>
  <si>
    <t>1 voima plus edistyneet kyvyt</t>
  </si>
  <si>
    <t>2 voimaa, ei edistyneet kyvyt, opi combo kykyjä</t>
  </si>
  <si>
    <t>Algoritmi</t>
  </si>
  <si>
    <t>Yliluonnollinen</t>
  </si>
  <si>
    <t>Varuste etu</t>
  </si>
  <si>
    <t>Koulutus</t>
  </si>
  <si>
    <t>Adjektiivi</t>
  </si>
  <si>
    <t>Pappi</t>
  </si>
  <si>
    <t>Varas</t>
  </si>
  <si>
    <t>Samooja</t>
  </si>
  <si>
    <t>Temppeliritari</t>
  </si>
  <si>
    <t>Munkki</t>
  </si>
  <si>
    <t>Elementalisti</t>
  </si>
  <si>
    <t>Noituri</t>
  </si>
  <si>
    <t>Muodonmuuttaja</t>
  </si>
  <si>
    <t>Jedisoturi</t>
  </si>
  <si>
    <t>Mystinen soturi</t>
  </si>
  <si>
    <t>Aatelisvoima mentalismi, vakava hämäräsokeus hämärässä ihan sokea. Näkee enemmän värejä kuin ihminen ja paljon tarkemmin. Tunnistaa ihmisen kilometrin päästä, näkee ultraviolettivaloa. Hiukset mustat ja suorat, tai kiharat ja tumman kultaiset.</t>
  </si>
  <si>
    <t>Aatelisvoima mentalismi, Näkee hämärässä kuten ihminen päivällä, herkkä päivänvalolle, tarvitsee aurinkolasit tai sokaistuu. Albino joten ei kestä aurinkoa palamatta. Iho vaalea, hiukset valkoiset ja suorat tai kultaiset ja kiharat.</t>
  </si>
  <si>
    <t>Aatelisvoima magia, Näkee hämärässä kuten ihminen päivällä, herkkä päivänvalolle, tarvitsee aurinkolasit tai sokaistuu. Albino joten ei kestä aurinkoa palamatta. Iho vaalea, hiukset valkoiset ja suorat tai kultaiset ja kiharat.</t>
  </si>
  <si>
    <t>Aatelisvoima magia, vakava hämäräsokeus hämärässä ihan sokea. Näkee enemmän värejä kuin ihminen ja paljon tarkemmin. Tunnistaa ihmisen kilometrin päästä, näkee ultraviolettivaloa. Hiukset mustat ja suorat, tai kiharat ja tumman kultaiset.</t>
  </si>
  <si>
    <t>Käärmekansa</t>
  </si>
  <si>
    <t>Kulta ja ruskea</t>
  </si>
  <si>
    <t>Pitkä ritarimiekka ja ritarikilpi, levyhaarniska.</t>
  </si>
  <si>
    <t>Eläimen maneeri, eläimen piirteet</t>
  </si>
  <si>
    <t>* Pinnalla puolituisia maanviljelijöitä</t>
  </si>
  <si>
    <t>* Maan alla kääpiöiden valtakunta joka on aito demokratia</t>
  </si>
  <si>
    <t>* Teollisen vallankumouksen alkuvaiheessa</t>
  </si>
  <si>
    <t>* Alueella mystiset voimat toimivat huonosti, vaikutukset katoavat viimeistään kohtauksessa.</t>
  </si>
  <si>
    <t>Haltoiden yhdistyneet kuningaskunnat</t>
  </si>
  <si>
    <t>Kääpiöiden tasavalta Joonia</t>
  </si>
  <si>
    <t>Rooman imperiumi, Mediterrania</t>
  </si>
  <si>
    <t>* Näennäisdemokratia</t>
  </si>
  <si>
    <t>* Kaikki muut paitsi puhdasveriset (antimaagiset) ihmiset ovat paarialuokkaa.</t>
  </si>
  <si>
    <t>* ihmiset haaveilevat kultaisesta ajasta jolloin kuningas Mikael hallitsi koko Afrikan ja Euraasian meren rantoja</t>
  </si>
  <si>
    <t>Aegiksen maaginen kuningaskunta</t>
  </si>
  <si>
    <t>* Ihmisten kuningaskunta</t>
  </si>
  <si>
    <t>* Paljon hybrideä ja mystisten voimien omaavia</t>
  </si>
  <si>
    <t>* Kiristyneet välit Rooman imeriumin kanssa</t>
  </si>
  <si>
    <t>* Liitossa Mustamaan kanssa.</t>
  </si>
  <si>
    <t>Mustamaa</t>
  </si>
  <si>
    <t>* Sidhe valtakunta, moninaisia omituisia keijuja ja sidhejä.</t>
  </si>
  <si>
    <t>* Mystinen ja outo, hyvät välit Aegiksen kanssa</t>
  </si>
  <si>
    <t>Adria</t>
  </si>
  <si>
    <t>* Viikinkien ja Slaavien asuttama maa, lukuisia kuningaskuntia, kaikki heikkoja</t>
  </si>
  <si>
    <t>* Viikinkien usein ryöstämä alue</t>
  </si>
  <si>
    <t>* Pimentohaltiat: Baleria, Vallassa öisin</t>
  </si>
  <si>
    <t>* Päivähaltiat: Tyrheria, vallassa päivisin</t>
  </si>
  <si>
    <t>* Talvella hallitsija pimentohaltia kuningas oberon</t>
  </si>
  <si>
    <t>* Kesällä päivähaltia kuningatar Titania</t>
  </si>
  <si>
    <t>Puolituinen</t>
  </si>
  <si>
    <t>Rotuna hyvin antimaaginen. Yhteiskunta teollisen vallankumouksen alkupäässä, ja teknologian luovuttaminen ulkopuolisille kielletty. Rotuetu, 1 lisä kuvaus Voimallisissa asioissa. Koko heikkous lyhyt, haittaa taistelussa, juoksussa, ylettämisessä, auttaa piiloutumisessa. Harvinaisia verilinjoja halveksutaan joilla on maagisia, psionisia tai elementaalisia kykyjä</t>
  </si>
  <si>
    <t>Viattoman oloinen, Rotuetuna on se että puolituisia aliarvoidaan, heitä hei huomata. Rotuheikkous koko, luhyt, haittaa taistelussa, juoksussa, ylettämisessä, auttaa piiloutumisessa. Yleisin verilinja on antimaaginen. Mentalistit, maagit ja elementalistit harvinaisia</t>
  </si>
  <si>
    <t>Golem</t>
  </si>
  <si>
    <t>Keinotekoinen olio, saavuttanut itsenäisyyden. Ei taikavoimia mutta golemilla on 1 automaattinen onnistuminen yhteen adjektiiviin.</t>
  </si>
  <si>
    <t>Hopea haltia</t>
  </si>
  <si>
    <t>Punakaapu</t>
  </si>
  <si>
    <t>Selene Arwen</t>
  </si>
  <si>
    <t>Mystisen tiedon tohtori</t>
  </si>
  <si>
    <t>Punainen ja valkoinen</t>
  </si>
  <si>
    <t>velho</t>
  </si>
  <si>
    <t>Seppä</t>
  </si>
  <si>
    <t>Tutkija</t>
  </si>
  <si>
    <t>Vartija</t>
  </si>
  <si>
    <t>Palkkionmetsästäjä</t>
  </si>
  <si>
    <t>Huijari</t>
  </si>
  <si>
    <t>Ulkokpuolinen</t>
  </si>
  <si>
    <t>Katulapsi</t>
  </si>
  <si>
    <r>
      <rPr>
        <b/>
        <sz val="11"/>
        <color theme="1"/>
        <rFont val="Roboto Slab"/>
      </rPr>
      <t>Kolonialistit</t>
    </r>
    <r>
      <rPr>
        <sz val="11"/>
        <color theme="1"/>
        <rFont val="Roboto Slab"/>
      </rPr>
      <t>. Keskenään rauhanomaisia keskimaassa, merellä ja koloneissa jatkuvaa kärhämää.</t>
    </r>
  </si>
  <si>
    <t>• Tyynimaa täynnä portteja muihin todellisuuksiin</t>
  </si>
  <si>
    <r>
      <t xml:space="preserve">• </t>
    </r>
    <r>
      <rPr>
        <sz val="11"/>
        <color rgb="FF000000"/>
        <rFont val="Calibri"/>
        <family val="2"/>
        <scheme val="minor"/>
      </rPr>
      <t>Eteläatlantilla Örkkien imperiumi</t>
    </r>
  </si>
  <si>
    <r>
      <t xml:space="preserve">• </t>
    </r>
    <r>
      <rPr>
        <sz val="11"/>
        <color rgb="FF000000"/>
        <rFont val="Calibri"/>
        <family val="2"/>
        <scheme val="minor"/>
      </rPr>
      <t>Merkittävin magian yliopisto lintukoto</t>
    </r>
  </si>
  <si>
    <r>
      <t xml:space="preserve">• </t>
    </r>
    <r>
      <rPr>
        <sz val="11"/>
        <color rgb="FF000000"/>
        <rFont val="Calibri"/>
        <family val="2"/>
        <scheme val="minor"/>
      </rPr>
      <t>Victoria, merirosvojen turvasatama ja kauppakeskus, Triumvaatti suojelee (arkkimaagi, arkkimentalisti ja arkkimuodonmuuttaja)</t>
    </r>
  </si>
  <si>
    <r>
      <t xml:space="preserve">• </t>
    </r>
    <r>
      <rPr>
        <sz val="11"/>
        <color rgb="FF000000"/>
        <rFont val="Calibri"/>
        <family val="2"/>
        <scheme val="minor"/>
      </rPr>
      <t>Epäkuolleiden riivaama</t>
    </r>
  </si>
  <si>
    <r>
      <t xml:space="preserve">• </t>
    </r>
    <r>
      <rPr>
        <sz val="11"/>
        <color rgb="FF000000"/>
        <rFont val="Calibri"/>
        <family val="2"/>
        <scheme val="minor"/>
      </rPr>
      <t>Arabia – epäkuolleiden valtakunta – kuolleet yleensä heräävät henkiin zombieina tai muuna epäkuolleena.</t>
    </r>
  </si>
  <si>
    <r>
      <t xml:space="preserve">• </t>
    </r>
    <r>
      <rPr>
        <sz val="11"/>
        <color rgb="FF000000"/>
        <rFont val="Calibri"/>
        <family val="2"/>
        <scheme val="minor"/>
      </rPr>
      <t>Pohjois atlantti täynnä keijuja, aavikko täynnä örkkejä.</t>
    </r>
  </si>
  <si>
    <t>Muu maailma</t>
  </si>
  <si>
    <t>Järjestyksen jumalat, 7 Arkkienkeliä</t>
  </si>
  <si>
    <t>Michael</t>
  </si>
  <si>
    <t>Gabrielle</t>
  </si>
  <si>
    <t>Raphael</t>
  </si>
  <si>
    <t>Urielle</t>
  </si>
  <si>
    <t>Camael</t>
  </si>
  <si>
    <t>Sodan enkeli</t>
  </si>
  <si>
    <t>Jumalan viestinviejä</t>
  </si>
  <si>
    <t>Parantava enkeli</t>
  </si>
  <si>
    <t>Tieteitten enkeli</t>
  </si>
  <si>
    <t>Armon enkeli</t>
  </si>
  <si>
    <t>Zadkielle</t>
  </si>
  <si>
    <t>Taistelun enkeli</t>
  </si>
  <si>
    <t>Jophielle</t>
  </si>
  <si>
    <t>Kauneuden enkeli</t>
  </si>
  <si>
    <t>Aengus</t>
  </si>
  <si>
    <t>Bres</t>
  </si>
  <si>
    <t>Brigit</t>
  </si>
  <si>
    <t>Dagda</t>
  </si>
  <si>
    <t>Danu</t>
  </si>
  <si>
    <t>Dian Cecht</t>
  </si>
  <si>
    <t>Goibhniu</t>
  </si>
  <si>
    <t>Lugh</t>
  </si>
  <si>
    <t>Morrigán</t>
  </si>
  <si>
    <t>Nuada</t>
  </si>
  <si>
    <t>Rakkauden jumala, komea mies</t>
  </si>
  <si>
    <t>Hedelmällisyys ja maanviljely</t>
  </si>
  <si>
    <t>Runous, käsityö ja ennustaminen</t>
  </si>
  <si>
    <t>Suuri ja mahtava tietäjä, jumalten kuningas</t>
  </si>
  <si>
    <t>Äiti jumalatar</t>
  </si>
  <si>
    <t>Parantaja jumala</t>
  </si>
  <si>
    <t>Jumalten seppä</t>
  </si>
  <si>
    <t>Valon, auringon ja taistelun jumala.</t>
  </si>
  <si>
    <t>Auringon, nuoruuden, kauneuden, sodan ja aseiden jumalatar</t>
  </si>
  <si>
    <t>Sodan, taistelun ja hedelmällisyyden jumalatar</t>
  </si>
  <si>
    <t>Kaaoksen jumalat, Tuatha de Danann</t>
  </si>
  <si>
    <t>Pimeyden jumalat. Epäkuolleiden suojelijat</t>
  </si>
  <si>
    <t>Eris</t>
  </si>
  <si>
    <t>Enyo</t>
  </si>
  <si>
    <t>Apate</t>
  </si>
  <si>
    <t>Moros</t>
  </si>
  <si>
    <t>Riitojen jumalatar</t>
  </si>
  <si>
    <t>Tuhon jumalatar</t>
  </si>
  <si>
    <t>Deimos ja Phobos</t>
  </si>
  <si>
    <t>Paniikin ja kauhun jumalat</t>
  </si>
  <si>
    <t>Petoksen jumala</t>
  </si>
  <si>
    <t>Eriney</t>
  </si>
  <si>
    <t>Koston jumalatar</t>
  </si>
  <si>
    <t>Tuhon ja tuomion jumala</t>
  </si>
  <si>
    <t>Voimana Magia, Algoritmi, Varjosäikeet, max 5, 4, 3. Kirottu jollakin epäkuolleiden heikkoudella, eli on succubus, herännyt tai purtu.</t>
  </si>
  <si>
    <t>Aatelissoturi</t>
  </si>
  <si>
    <t>Helvetin kuningas</t>
  </si>
  <si>
    <t>Punainen ja Musta</t>
  </si>
  <si>
    <t>Lucifer Morningstar</t>
  </si>
  <si>
    <t>Paikallinen armeijan upseeri</t>
  </si>
  <si>
    <t>palkkaa sankarit tehtävänään</t>
  </si>
  <si>
    <t>Tutkia läheinen linnoitus</t>
  </si>
  <si>
    <t>Mutta taiat suojelevat kohdetta</t>
  </si>
  <si>
    <t>1p temppu fyysinen skaala</t>
  </si>
  <si>
    <t>1p temppu henkinen skaala</t>
  </si>
  <si>
    <t>1p temppu mystinen skaala</t>
  </si>
  <si>
    <r>
      <t xml:space="preserve">• </t>
    </r>
    <r>
      <rPr>
        <sz val="11"/>
        <color rgb="FF000000"/>
        <rFont val="Calibri"/>
        <family val="2"/>
        <scheme val="minor"/>
      </rPr>
      <t>Malbo, Voimakkain magian keskipiste, kaikki mystinen +1 kuvaus</t>
    </r>
    <r>
      <rPr>
        <sz val="11"/>
        <color theme="1"/>
        <rFont val="Calibri"/>
        <family val="2"/>
        <scheme val="minor"/>
      </rPr>
      <t xml:space="preserve"> ,kultarannikko</t>
    </r>
  </si>
  <si>
    <t>Tutkiva lääkäri</t>
  </si>
  <si>
    <t>Kirurgi</t>
  </si>
  <si>
    <t>Ihmisen hallinta</t>
  </si>
  <si>
    <t>Strategisti</t>
  </si>
  <si>
    <t>Eeppinen skaala</t>
  </si>
  <si>
    <t>Tieteilijä</t>
  </si>
  <si>
    <t>Voro</t>
  </si>
  <si>
    <t>Sword of God</t>
  </si>
  <si>
    <t>God heals</t>
  </si>
  <si>
    <t>Urheilija</t>
  </si>
  <si>
    <t>Kuvaile näyttämön hahmoja</t>
  </si>
  <si>
    <t>Legendaarinen skaala</t>
  </si>
  <si>
    <t>Remiel</t>
  </si>
  <si>
    <t>Sään hallinta</t>
  </si>
  <si>
    <t>Kuvaile Kylää, tosiesineet, kirous</t>
  </si>
  <si>
    <t>Kuvaile Kylää, todennäköisyyksien hallinta</t>
  </si>
  <si>
    <t>Kuvaile Kylää, muuta luonnonlakeja</t>
  </si>
  <si>
    <t>Kaksintaistelija</t>
  </si>
  <si>
    <t>Akateeminen filosofi</t>
  </si>
  <si>
    <t>Enkelit</t>
  </si>
  <si>
    <t>kolmas voima 3</t>
  </si>
  <si>
    <t>Elementinhallinta 5</t>
  </si>
  <si>
    <t>Tarinankerronta 4</t>
  </si>
  <si>
    <t>Rohkeus</t>
  </si>
  <si>
    <t>Zadkiel</t>
  </si>
  <si>
    <t>Maa</t>
  </si>
  <si>
    <t>Heikommat arkkienkelit</t>
  </si>
  <si>
    <t>Elementinhallinta 4</t>
  </si>
  <si>
    <t>Tarinankerronta 5</t>
  </si>
  <si>
    <t>Humanoidi keho</t>
  </si>
  <si>
    <t>Kuolema</t>
  </si>
  <si>
    <t>Azrael</t>
  </si>
  <si>
    <t>Elementti</t>
  </si>
  <si>
    <t>Vahvimmat arkkienkelit</t>
  </si>
  <si>
    <t>Lucifer palaa eedeniin ja aloittaa euroopan vallankumouksien suunnittelun</t>
  </si>
  <si>
    <t>Uusi keiju vaimo ja lapsi, lucifer perustaa rooman tasavallan ja luo kristinuskon joka perustuu häneen itseensä</t>
  </si>
  <si>
    <t>Asherat ja Jaue eroavat</t>
  </si>
  <si>
    <t>Selaphiel, kuollut suuressa karkotuksessa</t>
  </si>
  <si>
    <t>Jehudiel, kuollut ensimmäisessä eedenin valloituksessa</t>
  </si>
  <si>
    <t>Yahve Luo järjestyksen kaavan</t>
  </si>
  <si>
    <t>Jaue ja Asherath menevät naimisiin</t>
  </si>
  <si>
    <t>Vuotta sitten</t>
  </si>
  <si>
    <t>Muisto</t>
  </si>
  <si>
    <t>keskiaika</t>
  </si>
  <si>
    <t>Euroopan monarkioiden kaato alkaa</t>
  </si>
  <si>
    <t>nykypäivä</t>
  </si>
  <si>
    <t>Tulen Hallinta</t>
  </si>
  <si>
    <t>Boosteri</t>
  </si>
  <si>
    <t>Shamaani, velho, noita</t>
  </si>
  <si>
    <t>Ilman hallinta</t>
  </si>
  <si>
    <t>Regeneraatio 2, hybridi muodot</t>
  </si>
  <si>
    <t>Muistojen hallinta</t>
  </si>
  <si>
    <t>Electrokinesis, Telekinesia, ennustus</t>
  </si>
  <si>
    <t>Regeneraatio 2, hybridimuodot</t>
  </si>
  <si>
    <t>Telepatia, empatia, telekinesia</t>
  </si>
  <si>
    <t>Uusi keijuvaimo, vesikeiju</t>
  </si>
  <si>
    <t>Uusi vaimo, Tulikeiju keiju</t>
  </si>
  <si>
    <t>Uusi metsäkeiju vaimo</t>
  </si>
  <si>
    <t>Kenraali</t>
  </si>
  <si>
    <t>Esiintyjä</t>
  </si>
  <si>
    <t>katutaistelija</t>
  </si>
  <si>
    <t>Sininen Airut</t>
  </si>
  <si>
    <t>Musta Airut</t>
  </si>
  <si>
    <t>Vihreä airut</t>
  </si>
  <si>
    <t>Punainen airut</t>
  </si>
  <si>
    <t>Jumalan kauneus</t>
  </si>
  <si>
    <t>Satumaa</t>
  </si>
  <si>
    <t>Gandalf</t>
  </si>
  <si>
    <t>Galadriel</t>
  </si>
  <si>
    <t>Elrond</t>
  </si>
  <si>
    <t>Narya (tuli)</t>
  </si>
  <si>
    <t>Nenya (Vesi)</t>
  </si>
  <si>
    <t>Vilya (ilma)</t>
  </si>
  <si>
    <t>Melian</t>
  </si>
  <si>
    <t>Inspiroi ihmisiä</t>
  </si>
  <si>
    <t>Suojaa magialta</t>
  </si>
  <si>
    <t>Piilota alue</t>
  </si>
  <si>
    <t>Arda (maa)</t>
  </si>
  <si>
    <t>Suojaa aluetta vahingolta</t>
  </si>
  <si>
    <t>Sormukset ovat tosiesineitä joilla kyky kuvailla kylää (Camaelin tekemiä)</t>
  </si>
  <si>
    <t>x</t>
  </si>
  <si>
    <t>Jumalan tuomari</t>
  </si>
  <si>
    <t>Musta/soturi</t>
  </si>
  <si>
    <t>Urielle, Light of God</t>
  </si>
  <si>
    <t>Gabrielle, Messenger of God</t>
  </si>
  <si>
    <t>Diplomaatti</t>
  </si>
  <si>
    <r>
      <t>Vihreä/</t>
    </r>
    <r>
      <rPr>
        <b/>
        <sz val="10"/>
        <color theme="0"/>
        <rFont val="Aharoni"/>
      </rPr>
      <t>parannus</t>
    </r>
  </si>
  <si>
    <t>Palkkaa sankarit</t>
  </si>
  <si>
    <t>magia</t>
  </si>
  <si>
    <t>Resonanssi</t>
  </si>
  <si>
    <t>Taito</t>
  </si>
  <si>
    <t>Varastoi loitsuja</t>
  </si>
  <si>
    <t>Opittu kyky</t>
  </si>
  <si>
    <t>Ei yhteensopiva</t>
  </si>
  <si>
    <t>Fokus</t>
  </si>
  <si>
    <t>Energian lähde</t>
  </si>
  <si>
    <t>Perus kyvyt</t>
  </si>
  <si>
    <t>Esimerkkejä</t>
  </si>
  <si>
    <t>Taikajuoma</t>
  </si>
  <si>
    <t>reflektiivinen</t>
  </si>
  <si>
    <t>hopeaan ja kultaan</t>
  </si>
  <si>
    <t>Palautuminen</t>
  </si>
  <si>
    <t>Hopea tai kulta sauva</t>
  </si>
  <si>
    <t>Siirrä kyky kantajalle 1p</t>
  </si>
  <si>
    <t>1p siirrä ominaisuus</t>
  </si>
  <si>
    <t>tiputtamalla kestoaikaa yhdellä</t>
  </si>
  <si>
    <t>intuitiivinen</t>
  </si>
  <si>
    <t>Riimut</t>
  </si>
  <si>
    <t>riimuihin, tatuointeihin</t>
  </si>
  <si>
    <t>Platina pensseli (käden pidike) tai platina piikki</t>
  </si>
  <si>
    <t>Lämpö</t>
  </si>
  <si>
    <t>Käskysana 0p, aspekti 1p</t>
  </si>
  <si>
    <t>3p 60 latausta</t>
  </si>
  <si>
    <t>Siirretty ominaisuus kestää</t>
  </si>
  <si>
    <t>impulsiivinen</t>
  </si>
  <si>
    <t>taikajuomaan</t>
  </si>
  <si>
    <t>Lataukset</t>
  </si>
  <si>
    <t>Kupari kattila</t>
  </si>
  <si>
    <t>Elinvoima</t>
  </si>
  <si>
    <t>Käskysana jästille 1p, VL 1p</t>
  </si>
  <si>
    <t>lyhennetty kesto 0p</t>
  </si>
  <si>
    <t>10 latausta</t>
  </si>
  <si>
    <t>voiman hinta</t>
  </si>
  <si>
    <t>tekniikat</t>
  </si>
  <si>
    <t>Kestoaika</t>
  </si>
  <si>
    <t>Hinta Hopea</t>
  </si>
  <si>
    <t>Hinta kulta</t>
  </si>
  <si>
    <t>kapasiteetti</t>
  </si>
  <si>
    <t>Hinta 4p Loistava, 6 10 annoksen pulloa</t>
  </si>
  <si>
    <t>-1 -2p</t>
  </si>
  <si>
    <t>1. Viikko</t>
  </si>
  <si>
    <t>1. 10</t>
  </si>
  <si>
    <t>Lyhyt sauva</t>
  </si>
  <si>
    <t>3, 1 tyyli</t>
  </si>
  <si>
    <t>Pullot</t>
  </si>
  <si>
    <t>+1 3p</t>
  </si>
  <si>
    <t>2. päivä</t>
  </si>
  <si>
    <t>2. 30</t>
  </si>
  <si>
    <t>Kävely sauva</t>
  </si>
  <si>
    <t>6, 2 tyyliä</t>
  </si>
  <si>
    <t>1. Nuori kauneus</t>
  </si>
  <si>
    <t>+2 6p</t>
  </si>
  <si>
    <t>3. tunti</t>
  </si>
  <si>
    <t>3. 60</t>
  </si>
  <si>
    <t>Pitkä sauva</t>
  </si>
  <si>
    <t>10, 3 tyyliä</t>
  </si>
  <si>
    <t>2. Loistava lihasvoima</t>
  </si>
  <si>
    <t>+3 10p</t>
  </si>
  <si>
    <t>4. minuutti</t>
  </si>
  <si>
    <t>4. 100</t>
  </si>
  <si>
    <t>Kulta, titaani</t>
  </si>
  <si>
    <t>taso +1</t>
  </si>
  <si>
    <t>15, 4 tyyliä</t>
  </si>
  <si>
    <t>3. Loistava nopeus</t>
  </si>
  <si>
    <t>ei magia +1p</t>
  </si>
  <si>
    <t>joustava 1p</t>
  </si>
  <si>
    <t>loitsun hinta: alue+kesto+tech</t>
  </si>
  <si>
    <t>noita voi käyttää fokuksena kupari sauvaa, druidi platina sauvaa tai kristallia</t>
  </si>
  <si>
    <t>4. Loistava älykkyys</t>
  </si>
  <si>
    <t>Magian</t>
  </si>
  <si>
    <t>Koko</t>
  </si>
  <si>
    <t>Tila</t>
  </si>
  <si>
    <t>Kyky</t>
  </si>
  <si>
    <t xml:space="preserve">5. </t>
  </si>
  <si>
    <t>Alokas</t>
  </si>
  <si>
    <t>Talismaani, 1dl, vauva</t>
  </si>
  <si>
    <t>Tutki, väistyvä</t>
  </si>
  <si>
    <t>fokus: jalokivi</t>
  </si>
  <si>
    <t>On raaka magiaa</t>
  </si>
  <si>
    <t>Kandidaatti</t>
  </si>
  <si>
    <t>taikasauva, 2dl, lapsi</t>
  </si>
  <si>
    <t>Suojaa, väistyvä</t>
  </si>
  <si>
    <t>Taivuta</t>
  </si>
  <si>
    <t>Toteemi</t>
  </si>
  <si>
    <t>Maisteri</t>
  </si>
  <si>
    <t>Miekka, 3dl, teini</t>
  </si>
  <si>
    <t>Ohjaa, väistyvä</t>
  </si>
  <si>
    <t>Metamorfoosi</t>
  </si>
  <si>
    <t>Sekä maageilla että Elementin hallitsijoilla on toteemi</t>
  </si>
  <si>
    <t>Tohtori/Adepti</t>
  </si>
  <si>
    <t>pitkä keppi, 4dl, aikuinen</t>
  </si>
  <si>
    <t>Luo, hetki</t>
  </si>
  <si>
    <t>Vaihda</t>
  </si>
  <si>
    <t>Voimaa käyttäessä toteemi manifestoituu luoden</t>
  </si>
  <si>
    <t>Arkkimaagi</t>
  </si>
  <si>
    <t>kulta, titaani</t>
  </si>
  <si>
    <t>Muuta, kohtaus</t>
  </si>
  <si>
    <t>Nimeä</t>
  </si>
  <si>
    <t>sormenjäljen voimalle</t>
  </si>
  <si>
    <t>piste hinta</t>
  </si>
  <si>
    <t>Perus rituaali</t>
  </si>
  <si>
    <t>Tatuoinnin koko</t>
  </si>
  <si>
    <t>Kulta, titaani, jewel</t>
  </si>
  <si>
    <t>Taikaesine (hopea)</t>
  </si>
  <si>
    <t>Energian tarve</t>
  </si>
  <si>
    <t>Imu</t>
  </si>
  <si>
    <t>1 Kämmen</t>
  </si>
  <si>
    <t>Tutki</t>
  </si>
  <si>
    <t>väistyvä</t>
  </si>
  <si>
    <t>Surkea</t>
  </si>
  <si>
    <t>Ei alueella loitsintaa merkittävästi</t>
  </si>
  <si>
    <t>Olematonta</t>
  </si>
  <si>
    <t>3 kämmentä</t>
  </si>
  <si>
    <t>Huono</t>
  </si>
  <si>
    <t>Alueella aktiivista loitsintaa</t>
  </si>
  <si>
    <t>Heikkoa</t>
  </si>
  <si>
    <t>6 kämmentä</t>
  </si>
  <si>
    <t>ohjaa</t>
  </si>
  <si>
    <t>Itse loitsii aktiivisesti</t>
  </si>
  <si>
    <t>Näkyvää</t>
  </si>
  <si>
    <t>10 kämmentä</t>
  </si>
  <si>
    <t>luo</t>
  </si>
  <si>
    <t>Monen maagin taistelu</t>
  </si>
  <si>
    <t>Ongelmallista</t>
  </si>
  <si>
    <t>15 kämmentä</t>
  </si>
  <si>
    <t>muuta</t>
  </si>
  <si>
    <t>Maagien sota</t>
  </si>
  <si>
    <t>Vaarallista</t>
  </si>
  <si>
    <t>21 kämmentä</t>
  </si>
  <si>
    <t>+1 kesto</t>
  </si>
  <si>
    <t>1 draama piste</t>
  </si>
  <si>
    <t>Musta magia</t>
  </si>
  <si>
    <t>Noituudella on helppo kääntyä pimeälle puolelle ja varastaa muilta elinvoimaa ja kykyjä</t>
  </si>
  <si>
    <t>28 kämmentä</t>
  </si>
  <si>
    <t>Alue +1</t>
  </si>
  <si>
    <t>1 DP per +1 alueeseen</t>
  </si>
  <si>
    <t>Esineen teko</t>
  </si>
  <si>
    <t>Hinta</t>
  </si>
  <si>
    <t>1) hanki soveltuva arvoesine, hopea, kulta, platina tai EH: jalokivi</t>
  </si>
  <si>
    <t>2) suunnittele ja pisteytä loitsu/efekti</t>
  </si>
  <si>
    <t>3) jos rituaali sisältää palautuva, lataukset tai kestoaika lisäyksen = vaikea rituaali</t>
  </si>
  <si>
    <t>*) perus rituaali min 1min / piste, vaikea rituaali min 1h per piste</t>
  </si>
  <si>
    <t>4) varastoi loitsu esineeseen JOS siinä on tilaa.</t>
  </si>
  <si>
    <t>5) normaalisti kertakäyttö loitsu on perus rituaali, poikkeus = kestoaika nosto</t>
  </si>
  <si>
    <t>6. Legendaarinen</t>
  </si>
  <si>
    <t>*) vaikea rituaali maksaa 1 draama pisteen</t>
  </si>
  <si>
    <t>7. Eeppinen</t>
  </si>
  <si>
    <t>* 2p palautuminen päivä</t>
  </si>
  <si>
    <t>* alue 6 2p</t>
  </si>
  <si>
    <t>Gandalfin sauva 15p</t>
  </si>
  <si>
    <t>* kohtaus 1p</t>
  </si>
  <si>
    <t>* päivän palautuminen 2p</t>
  </si>
  <si>
    <t>* miekkakilpi 3p</t>
  </si>
  <si>
    <t>(camael teki)</t>
  </si>
  <si>
    <t>* Palautuminen minuutti 4p</t>
  </si>
  <si>
    <t>* Luo valo 1p</t>
  </si>
  <si>
    <t>* oikeuden valo, kesto kohtaus, yhteensä 6p</t>
  </si>
  <si>
    <t>* suojaa metallilta 1p</t>
  </si>
  <si>
    <t>* Salama 1p</t>
  </si>
  <si>
    <t>Magnetismi</t>
  </si>
  <si>
    <t>ukkosen jumala</t>
  </si>
  <si>
    <t>Mike</t>
  </si>
  <si>
    <t>Rafi</t>
  </si>
  <si>
    <t>Sadi</t>
  </si>
  <si>
    <t>Uri</t>
  </si>
  <si>
    <t>Kami</t>
  </si>
  <si>
    <t>Jofi</t>
  </si>
  <si>
    <t>Iron Eagle</t>
  </si>
  <si>
    <t>Arnold Stern</t>
  </si>
  <si>
    <t>Kineettisen voiman hallinta</t>
  </si>
  <si>
    <t>Kineettisen energian</t>
  </si>
  <si>
    <t>alkemisti, riimumaagi, juomat</t>
  </si>
  <si>
    <t>nyrkkeilijä</t>
  </si>
  <si>
    <t>Ohjelmoija</t>
  </si>
  <si>
    <t>Ninja</t>
  </si>
  <si>
    <t>Artturi</t>
  </si>
  <si>
    <t>Verimagia, mielenmuutos, sisäelinten hallinta</t>
  </si>
  <si>
    <t>Astraalikeho, ESP, paranna käsillä</t>
  </si>
  <si>
    <t>electrokinesis</t>
  </si>
  <si>
    <t>Kung Fu</t>
  </si>
  <si>
    <t>Sijoittaja</t>
  </si>
  <si>
    <t>Kapteeni Ukraina</t>
  </si>
  <si>
    <t>Britannia</t>
  </si>
  <si>
    <t>Yksityisetsivä</t>
  </si>
  <si>
    <t>soturimaagi</t>
  </si>
  <si>
    <t>Volodymyr</t>
  </si>
  <si>
    <t>Ruotsi</t>
  </si>
  <si>
    <t>Thor, ukkosen jumala</t>
  </si>
  <si>
    <t>Myrskyn hallinta</t>
  </si>
  <si>
    <t>Lääkäri</t>
  </si>
  <si>
    <t>Ukkosen jumala</t>
  </si>
  <si>
    <t>keskiaikainen soturi</t>
  </si>
  <si>
    <t>Suojaa säältä, luo salama, ohjaa tuulta, muuta säätä</t>
  </si>
  <si>
    <t>Boosteri +1 (alue tai kestoaika)</t>
  </si>
  <si>
    <t>Urielle luonut Algoritmilla ja tieteellä, superseerumi</t>
  </si>
  <si>
    <t>Sissi</t>
  </si>
  <si>
    <t>Taktikoija</t>
  </si>
  <si>
    <t>Skeptikko</t>
  </si>
  <si>
    <t>Sorcerer supreme</t>
  </si>
  <si>
    <t>Natasha Romanov</t>
  </si>
  <si>
    <t>Keksijä mekaanikko</t>
  </si>
  <si>
    <t>Mekaniikan hallinta</t>
  </si>
  <si>
    <t>Moottorien, elektroniikan hallinta, lataukset</t>
  </si>
  <si>
    <t>boosteri, animoi</t>
  </si>
  <si>
    <t>Venäjä</t>
  </si>
  <si>
    <t>kaksintaistelija, floretti</t>
  </si>
  <si>
    <t>Putin</t>
  </si>
  <si>
    <t>Itsen hallinta</t>
  </si>
  <si>
    <t>Luo, suojaa, ohjaa</t>
  </si>
  <si>
    <t>Juonittelija</t>
  </si>
  <si>
    <t>Itsen hallitsija</t>
  </si>
  <si>
    <t>Agentti</t>
  </si>
  <si>
    <t>Luo kopioita, paranna itseä ja kopioita, TK itse</t>
  </si>
  <si>
    <t>mmmmmm</t>
  </si>
  <si>
    <t>Innovaattinen insinööri</t>
  </si>
  <si>
    <t>Gadget</t>
  </si>
  <si>
    <t>Uriellen oppilas</t>
  </si>
  <si>
    <t>Kurupi</t>
  </si>
  <si>
    <t>Boriz</t>
  </si>
  <si>
    <t>vesi</t>
  </si>
  <si>
    <t>metsä</t>
  </si>
  <si>
    <t>alamaailma</t>
  </si>
  <si>
    <t>magia, telepatia, muodonmuutos</t>
  </si>
  <si>
    <t>rajoitettuina</t>
  </si>
  <si>
    <t>Mystinen</t>
  </si>
  <si>
    <t>Voimia</t>
  </si>
  <si>
    <t>rajoitus</t>
  </si>
  <si>
    <t>5/5/5</t>
  </si>
  <si>
    <t>5/4/3</t>
  </si>
  <si>
    <t>voimat</t>
  </si>
  <si>
    <t>Taivaalliset</t>
  </si>
  <si>
    <t>Maalliset</t>
  </si>
  <si>
    <t>Sankari</t>
  </si>
  <si>
    <t>Ammattilainen</t>
  </si>
  <si>
    <t>Nuorukainen</t>
  </si>
  <si>
    <t>TAROT</t>
  </si>
  <si>
    <t>Immediate Spatial perceptions</t>
  </si>
  <si>
    <t>Correspondence perceptions</t>
  </si>
  <si>
    <t>shift through space / co-location</t>
  </si>
  <si>
    <t>Items</t>
  </si>
  <si>
    <t>Tarot card</t>
  </si>
  <si>
    <t>Tarot items</t>
  </si>
  <si>
    <t>Co-join locations / Portal</t>
  </si>
  <si>
    <t>Tarot structures</t>
  </si>
  <si>
    <t>Mutate locations / bend, stretch space</t>
  </si>
  <si>
    <t>1 advanced</t>
  </si>
  <si>
    <t>3 advanced</t>
  </si>
  <si>
    <t>advanced</t>
  </si>
  <si>
    <t>Create locations / make shadow</t>
  </si>
  <si>
    <t>Use tarot items</t>
  </si>
  <si>
    <t>Lend rules from another reality</t>
  </si>
  <si>
    <t>Use tarot from memory</t>
  </si>
  <si>
    <t>Deceptive tarot cards</t>
  </si>
  <si>
    <t>Taistelu</t>
  </si>
  <si>
    <t>Etu</t>
  </si>
  <si>
    <t>Muu etu</t>
  </si>
  <si>
    <t>Ylivoima *</t>
  </si>
  <si>
    <t>Maksimi riippuu aseista</t>
  </si>
  <si>
    <t>Jokainen taso yli vastustajan antaa 1 automaattisen onnistumisen</t>
  </si>
  <si>
    <t>Techniques</t>
  </si>
  <si>
    <t>Forms</t>
  </si>
  <si>
    <t>Creo</t>
  </si>
  <si>
    <t>Create</t>
  </si>
  <si>
    <t>Intellego</t>
  </si>
  <si>
    <t>Perceive</t>
  </si>
  <si>
    <t>Muto</t>
  </si>
  <si>
    <t>Transform</t>
  </si>
  <si>
    <t>Perdo</t>
  </si>
  <si>
    <t>Destroy</t>
  </si>
  <si>
    <t>Rego</t>
  </si>
  <si>
    <t>Control</t>
  </si>
  <si>
    <t>Animal</t>
  </si>
  <si>
    <t>Aquam</t>
  </si>
  <si>
    <t>Corpus</t>
  </si>
  <si>
    <t>Herbam</t>
  </si>
  <si>
    <t>Plant</t>
  </si>
  <si>
    <t>Ignem</t>
  </si>
  <si>
    <t>Imaginem</t>
  </si>
  <si>
    <t>Image</t>
  </si>
  <si>
    <t>Mentem</t>
  </si>
  <si>
    <t>Terram</t>
  </si>
  <si>
    <t>Vim</t>
  </si>
  <si>
    <t>Power</t>
  </si>
  <si>
    <t>Draama</t>
  </si>
  <si>
    <t>Mystinen ominaisuus</t>
  </si>
  <si>
    <t>1. voima (se missä olet paras)</t>
  </si>
  <si>
    <t>2. tekniikka</t>
  </si>
  <si>
    <t>Havaitse</t>
  </si>
  <si>
    <t>Muunna</t>
  </si>
  <si>
    <t>Tuhoa</t>
  </si>
  <si>
    <t>Hallitse</t>
  </si>
  <si>
    <t>Varovainen: Varovainen toiminta tarkoittaa tarkkaa huomiota yksityiskohtiin ja aikaa, joka otetaan tehtävän tekemiseen oikein. Tähtääminen pitkän matkan nuolilaukauksessa. Valppaasti vartioiminen. Pankkialarmijärjestelmän purkaminen.</t>
  </si>
  <si>
    <t>Kekseliäs: Kekseliäs toiminta edellyttää nopeaa ajattelua, ongelmanratkaisua tai monimutkaisten muuttujien huomioon ottamista. Heikkouden löytäminen vihollisen miekkamiehen tyylissä. Heikon kohdan löytäminen linnoituksen muurista. Tietokoneen korjaaminen.</t>
  </si>
  <si>
    <t>Näyttävä: Näyttävä toiminta kiinnittää huomion itseesi; se on täynnä tyyliä ja panachea. Inspiroivan puheen pitäminen armeijallesi. Nolostuttaminen kaksintaistelussa vastustajaasi. Taianomaisen ilotulituksen järjestäminen.</t>
  </si>
  <si>
    <t>Voimakas: Voimakas toiminta ei ole hienovaraista, vaan kyse on raakasta voimasta. Paini karhun kanssa. Katseen pitäminen tiukasti rikollisessa. Isoa ja mahtavaa taikasauvaa heilauttava taian käyttäminen.</t>
  </si>
  <si>
    <t>Nopea: Nopea toiminta vaatii nopeaa liikkumista ja ketteryyttä. Nuolen väistäminen. Ensimmäisen iskun saaminen perille. Pommin purkaminen, kun sekunnit tikittävät 3… 2… 1…</t>
  </si>
  <si>
    <t>Ovela: Ovela toiminta tehdään painottaen harhautusta, varjelua tai petosta. Vakuuttamalla viranomaiset päästämään sinut vapaaksi. Taskuvarkaan homma. hämäys miekkataistelussa.</t>
  </si>
  <si>
    <t>Kekseliäs</t>
  </si>
  <si>
    <t>Eläin</t>
  </si>
  <si>
    <t>Keho</t>
  </si>
  <si>
    <t>Kasvi</t>
  </si>
  <si>
    <t>Illusio</t>
  </si>
  <si>
    <t>Maa (kivi)</t>
  </si>
  <si>
    <t>Voimastuntit</t>
  </si>
  <si>
    <t>Mantteli</t>
  </si>
  <si>
    <t>Perus stuntit ja ominaisuudet</t>
  </si>
  <si>
    <t>Aikatasot</t>
  </si>
  <si>
    <t>Telekineetikko, liikuta esineitä etäältä (sieluvoima)</t>
  </si>
  <si>
    <t>Aateliskeiju</t>
  </si>
  <si>
    <t>Legenda skaala, Unisäikeet, tosinäkö</t>
  </si>
  <si>
    <t>Arkkienkeli</t>
  </si>
  <si>
    <t>Legenda skaala, Tarinan kerronta, Todellisuus aisti</t>
  </si>
  <si>
    <t>Empaatti, lue ja aiheuta tunteita (riski on tynneyhteys)</t>
  </si>
  <si>
    <t>Hornan enkeli</t>
  </si>
  <si>
    <t>Sankari skaala, Tarot, Tarinan kerronta, todellisuus aisti, Tarot aisti</t>
  </si>
  <si>
    <t>Hornan herra</t>
  </si>
  <si>
    <t>Legenda skaala, Tarot, tarot aisti</t>
  </si>
  <si>
    <t>Ennustus, näe enneunia vaaroista ja isoista asioista, näe epäonnistuneet tehtävät näin luoden tallennuspisteen.</t>
  </si>
  <si>
    <t>Hornan keiju</t>
  </si>
  <si>
    <t>Sankari skaala, Tarot, Unisäikeet, Magianäkö, tarot aisti</t>
  </si>
  <si>
    <t>vuodenaika</t>
  </si>
  <si>
    <t>Keiju enkeli</t>
  </si>
  <si>
    <t>Sankari skaala, Unisäikeet, Tarinan kerronta, Magianäkö, todellisuus aisti</t>
  </si>
  <si>
    <t>vuosi</t>
  </si>
  <si>
    <t>Psykokinesis, luonteen perusteella voit ampua yhtä elementtiä, sähköä, tulta tai henkistä vauriota tekevän iskun.</t>
  </si>
  <si>
    <t>Hovi</t>
  </si>
  <si>
    <t>vuosikymmen</t>
  </si>
  <si>
    <t>Kesä</t>
  </si>
  <si>
    <t>Telepaatia, luo mielten yhteyden jota voi käyttää henkiseen taistelun. Luo tai lue muistoja tai ajatuksia.</t>
  </si>
  <si>
    <t>Syksy</t>
  </si>
  <si>
    <t>Kevät</t>
  </si>
  <si>
    <t>Muodonmyytos</t>
  </si>
  <si>
    <t>Irrota astraalikeho ja liiku näkymättömästi ympäriinsä ja havannoi ympäristöä. Kehon valtaamalla voit käyttää voimiasi fyysiseen maailmaan</t>
  </si>
  <si>
    <t>Käsillä parannus: laske vaurion tasoa yhdellä ja lisää "parantuva" sen alkuun.</t>
  </si>
  <si>
    <t>ESP. Aisti kaukaisia paikkoja kuin olisit siellä, tarvitsee yhteyden</t>
  </si>
  <si>
    <t>Portaali. Magus voi avata yhteyden toiseen paikkaan tai henkimaailman tasolle josta hän voi kutsua elementtejä tai olentoja. Oma telesiirto on vaikeaa. Kesto hetken</t>
  </si>
  <si>
    <t>1. Kuvaile näyttämön takaa asioita ja tapahtumia, et voi vaikuttaa näkyviin asioihin. Kävely toiseen todellisuuteen säröä pitkin.</t>
  </si>
  <si>
    <t>kuvaile näyttämön takaa maisemia, varjokävely</t>
  </si>
  <si>
    <t>kuvaile näyttämön kulissien sisältö</t>
  </si>
  <si>
    <t>Taivuta energiaa. Velho voi taivuttaa mitä tahansa energiaa mitä hän on opetellut eri tavoilla, sallien suojakilpi, näkymättömyys tai levitointi loitsuja. Kesto keskittyminen</t>
  </si>
  <si>
    <t>2. Kuvaile näyttämöllä asioita jotka ovat piilossa. Huonekalut, verhon takaa, peitetty. Kävely toiseen todellisuuteen samanlaista ympäristöä pitkin.</t>
  </si>
  <si>
    <t>kuvaile näyttämön takaa hahmoja, oma tosiesine</t>
  </si>
  <si>
    <t>Kuvaile näyttämöä, ohjaa tarinaa, 1E, samoajan näkö</t>
  </si>
  <si>
    <t>Transformaatio. Druidi voi muuttaa kohteen toiseksi kohteeksi jonka hän on opetellut. Kesto Muodonmuutosvaurio</t>
  </si>
  <si>
    <t>3. Kuvaile tarinan henkilöitä jotka eivät ole paikalla, mutta ovat ehkä matkalla paikalle. Luo oma henkilökohtainen tosiesine. Kävele toiseen todellisuuteen kuvailemalla looginen siirtymä kuten portti.</t>
  </si>
  <si>
    <t>Kuvaile kaupunkia, hallitse säätä, 3E, kirous</t>
  </si>
  <si>
    <t>Muuta luonnonlakeja</t>
  </si>
  <si>
    <t>Animoi. Shamaani voi kutsua hengen esineeseen, kasviin tai yksinkertaiseen eläimeen tehden siitä uskollisen palvelijan. Kesto on pysyvä, ja olento itsenäistyy ajan myötä</t>
  </si>
  <si>
    <t>4. Kuvaile näyttämön tapahtumia, myös kuolevaisten käytöstä. Voit vaikuttaa isomman skaalan henkilöihin voittamalla heidän vastustuksensa (sielujen taistelu). 1 edistynyt kyky. Kävely toiseen todellisuuteen välittämättä esteistä, eli nopeasti ja vaarallisesti.</t>
  </si>
  <si>
    <t>Ihanne varjo (luo oma pikku todellisuus tasku, oikopolku)</t>
  </si>
  <si>
    <t>Sana (Kirous, Tosiesine)</t>
  </si>
  <si>
    <t>Vaihda ominaisuus. Noita voi vaihtaa ominaisuuden, lähestymistavan, haavan tai muun määriteltävissä olevan ominaisuuden kohteelta. Kesto MMV.</t>
  </si>
  <si>
    <t>5. Kuvaile kaupunkia, maisemia, luo määrittelemättömille maille sivilisaatioita jotka ovat sellaisia kuin haluat. 2 edistynyttä kykyä. Löydä oikopolkuja todellisuuksiin käymättä välimaita välissä.</t>
  </si>
  <si>
    <t>Alkemia. Maagi voi tehdä taikaesineitä Alkemia sääntöjen mukaan.</t>
  </si>
  <si>
    <t>Muuta luonnonlakeja. Todellisuuden mestari voi ottaa yhden todellisuuden parametrin kuten painovoima, ja muuttaa sitä, heikentää, voimistaa, tai kääntää eri suuntaan.</t>
  </si>
  <si>
    <t>Riimutaikuus. Maagi voi tehdä taikaesineen Riimutaikuuden sääntöjen mukaan</t>
  </si>
  <si>
    <t>Ihanne varjo. Todellisuuden mestari voi luoda unitasolle reiän ja määritellä sinne rajatun alueen joka on hänen täysin määrittelemä varjo jossa on kaikki luonnonlait kuten hän on määritellyt. Tällä voi myös tehdä oikopolkuja todellisuudesta toiseen.</t>
  </si>
  <si>
    <t>Taikajuomat. Maagi voi tehdä taikajuoman Taikajuomasääntöjen mukaan</t>
  </si>
  <si>
    <t>Voimasana: voit kirota tai siunata kohteen kuluttamalla inspiraatiotason pysyvästi. Voit luoda tosiesineitä kuluttamalla yhden väliaikaisen inspiraatiopisteen.</t>
  </si>
  <si>
    <t>3. Hybridimuodot. Hahmo voi muutella osia itsestään eri opettelemiansa eläinten muotojen mukaan luoden fantastisia muotoja. Regeneraatio 2</t>
  </si>
  <si>
    <t>4. Koon hallinta. Hahmo voi muuttaa kokoaan. 1 onnistuminen voi tuplata koko kertoimen tai puolittaa koon.</t>
  </si>
  <si>
    <t>5. Kemialliset kyvyt. Hahmo voi matkia opettelemaltaan eläimeltä kemiallisen kyvyn ja ottaa sen muihin muotoihinsa kuten seitti, myrkky tai kovakuoriaisen polttavan kemikaalin. Regeneraatio 3</t>
  </si>
  <si>
    <t>Mielenhallinta. Luo valepersoona ja piilota oma persoona niin että ottamasi muoto ei edes tiedä olevansa sinä. Hämää mentalisteja, ja voit saada kohteen taidot käyttöösi.</t>
  </si>
  <si>
    <t>Sisäelinten hallinta. Siirtele sisäelimiä paikasta toiseen tai luo niitä lisää.</t>
  </si>
  <si>
    <t xml:space="preserve">Verimagia. Luo verestäsi eläimiä, anna niille tehtäviä, vahvista seuraajiasi kyvyilläsi juottamalla heille vertasi ja tee heistä uskollisia. </t>
  </si>
  <si>
    <t>Tarot korttien luonti ja hallinta</t>
  </si>
  <si>
    <t>Luo hallitsemaasi elementtiä. Tee iskuja, valleja tai aluehyökkäyksiä (mana pisteillä)</t>
  </si>
  <si>
    <t>1. Luo tarot kortteja ja kuvia. Luo yhteys kohteeseen, voi käyttää keskusteluun, siirtymiseen paikan päälle tai jopa henkiseen taisteluun. Tarotmestarilla aina telekineettinen hallinta omatekemiin kortteihin.</t>
  </si>
  <si>
    <t>Ohjaa elementtiäsi kuten telekinesialla. Määräile elementtisi golemeita.</t>
  </si>
  <si>
    <t>Muuta elementtiäsi haluamallasi tavalla, taiteelliset lahjasi ovat rajana.</t>
  </si>
  <si>
    <t>Suojaa elementilläsi, suojaudu elementiltäsi, paranna elementilläsi. Esim. Hengitä veden tai maan alla.</t>
  </si>
  <si>
    <t>5. Yksi edistynyt magia - tee taikaesineitä elementilläsi.</t>
  </si>
  <si>
    <t>Boostaus. Lisää alue vaikutusta yhdellä tai kestoaikaa yhdellä.</t>
  </si>
  <si>
    <t>Sisarelementit. Saat 2-3 samaan perheeseen kuuluvaa elementtiä. Klassinen on vesi, tuli, ilma ja maa. Tai elementin variaatiot.</t>
  </si>
  <si>
    <t>Valekuva. Luo kuva, ja peitä se toisella hämäten tarot kortin käyttäjää.</t>
  </si>
  <si>
    <t>Elementaalinen. Kutsu elementaalinen joka pysyy uskollisena sinulle. Kesto pysyvä, kunnes kuolee nälkään.</t>
  </si>
  <si>
    <t>Saraquel, myöhemmin otti käytöön nimen aamutähti, Lucifer</t>
  </si>
  <si>
    <t>Ajatus</t>
  </si>
  <si>
    <t>Major: mielen hallinta</t>
  </si>
  <si>
    <t>K</t>
  </si>
  <si>
    <t>Varjosäie maestro</t>
  </si>
  <si>
    <t>1. Henkiset säikeet. Varjomestari voi lähettää kultaiset hehkuvat säikeet läpi todellisuuden etsimään haluttua asiaa. Säikeitä voi käyttää mielten yhteyteen eli kommVarjokointiin, henkiseen taisteluun ja sitä kautta kohteen hallintaan. Myös asioiden etsintään. Kävely todellisuudesta toiseen säröä pitkin</t>
  </si>
  <si>
    <t>2. Fyysiset säikeet. Varjomestari voi lähettää Varjosäikeet läpi todellisuuden etsimään haluttua asiaa. Säikeillä voi koluta Varjotasoa ja noutaa melkein mitä vain, ja todellisuuksia ja noutaa sieltä melkein mitä vain. Jos tietoinen kohde vastustaa siirtoa, henkinen taistelu. Kävely toiseen todellisuuteen samanlaista pitkin</t>
  </si>
  <si>
    <t>3. Varjoesineet. Varjomestari voi napata esineen Varjotasolta. Jos esine on maaginen, kestää sen etsiminen minuutin/taikapiste. Esineestä haihtuu magia 1p / aikataso. *(päivä, viikko, kk...) Pysyvä maksaa inspiraatiopisteen. Kävely toiseen todellisuuteen kuvailemalla looginen siirtymä</t>
  </si>
  <si>
    <t>4. Varjomestari voi kuvailla varjomaita ja kovettaa sen todelliseksi. Alue noin kylä. Kuvailtua ei voi muuttaa mutta aikojen saatossa todellisuus pehmenee ja menee kaaottisemmaksi. Lisäksi 1 edistyt voimastuntti. Kävely toiseen todellisuuteen vaarallisesti nopeasti.</t>
  </si>
  <si>
    <t>5. Varjomestari voi kuvailla varjomaita kuten yllä, alue iso kaupunki, kunhan hän kuvailee alueen taiteellisella tavalla. Lisäksi 2 edisnyttä voimastunttia. Kävely toiseen todellisuuteen oikopolkua pitkin kulkematta välissä olevien todellisuuksien läpi.</t>
  </si>
  <si>
    <t>Muuta luonnonlakeja. Varjomestari voi ottaa yhden todellisuuden parametrin kuten painovoima, ja muuttaa sitä, heikentää, voimistaa, tai kääntää eri suuntaan.</t>
  </si>
  <si>
    <t>Ihanne varjo. Varjomestari voi luoda Varjotasolle reiän ja määritellä sinne rajatun alueen joka on hänen täysin määrittelemä varjo jossa on kaikki luonnonlait kuten hän on määritellyt. Tällä voi myös tehdä oikopolkuja todellisuudesta toiseen.</t>
  </si>
  <si>
    <t>2.  Tarot artisti voi luoda kortin joka mahdollistaa kortin käyttäjän siirtymisen paikasta toiseen, varjosta toiseen ellei lähtö tai kohde ole estetty. (maapallolla yksikään voima ei toimi joten sinne tarot siirto ei onnistu.) Hahmo voi luoda tarot esineen johon piirretty tarot kuva luo yhteyden kohteeseen, jolloin esine voi lainata kohteen 1 ominaisuuden. Esimerkiksi kilpi jossa yhteys peruskallioon tekee kilvestä järkähtämättömän. Jos kilvellä torjuu törmäävän rekan, rekka romuttuu ja flippaa kilven yli, mutta Tarot kilpi ei hievahda senttiäkään.</t>
  </si>
  <si>
    <t>3.  Hahmo voi luoda portaalin, joka on pysyvä, esimerkiksi oven joka vie ihan toiseen paikkaan, porttikongin joka vie ihan eri maahan tai varjoon. Portaali imee maagista energiaa ympäriltään joka voi olla ongelma pidemmän päälle jos käytettävää energiaa ei löydy.</t>
  </si>
  <si>
    <t>4. Hahmo voi muuttaa tai taivuttaa avaruutta ympärillään. Riittää että hänellä on mikä tahansa tarot kortti kädessään. Eli tarot mestari voi pidentää käytävää onnistumien potenssien verran, hän voi taivuttaa sitä samalla tavalla kuin hän taivuttaa tarot korttia, hän voi pyörittää käytävää niin että painovoima pyörii samaan tahtiin kuin kortti, jota hän pitää kädessään. Kaecilius käytti tätä kykyä tohtori Strangea vastaan. Tasolla 4 hahmo saa yhden edistyneen kyvyn</t>
  </si>
  <si>
    <t>5.  Hahmo voi luoda avaruutta, luoda tilaa tyhjästä, hän voi myös avata oven todellisuuksien väliseen potentiaaliin ja luoda ihan oman varjon (joka on täysin tyhjä kunnes hän alkaa määritellä sinne asioita). Hän saa 2 uutta edistynyttä taitoa, yhteensä 3.</t>
  </si>
  <si>
    <t>Tuo luonnonlakeja muualta</t>
  </si>
  <si>
    <t>Käytä Tarot voimaa muistista, ilman Tarot esineitä</t>
  </si>
  <si>
    <t>Todennäköisyyksien hallinta. Jos varjomestari haluaa voittaa noppapelissä, hän voittaa aina kun haluaa.</t>
  </si>
  <si>
    <t>+1*</t>
  </si>
  <si>
    <t>Valitse</t>
  </si>
  <si>
    <t>Kimera</t>
  </si>
  <si>
    <r>
      <t>+1</t>
    </r>
    <r>
      <rPr>
        <sz val="9"/>
        <color theme="1"/>
        <rFont val="Garamond"/>
        <family val="1"/>
      </rPr>
      <t xml:space="preserve"> onnistuminen/skaala etu</t>
    </r>
  </si>
  <si>
    <t>Elämä</t>
  </si>
  <si>
    <t>Leijona</t>
  </si>
  <si>
    <t>Perhonen</t>
  </si>
  <si>
    <t>Kissa</t>
  </si>
  <si>
    <t>1. Ihmismuodot. Hahmo voi muuttaa pehmytkudostaan kuten ihoa ja lihaksia sekä kynsiä ja hiuksia opettelemansa muodon mukaiseksi, ja voi vaihtaa fyysistä adjektiivia väliaikaisesti. Regeneraatio 1</t>
  </si>
  <si>
    <t>2. Eläinmuodot. Hahmo voi muuttaa myös luustorakennettaan opettelemansa eläimen mukaiseksi. Saa automaattisesti eläinmuodon kyvyt ja rajoitukset. (yleensä 1 skaala)</t>
  </si>
  <si>
    <t>Keskiverto humanoidi jolla ei selviä heikkouksia tai vahvuuksia. Ihmisissä on kaikkia verilinjoja joten yllättäviä voimia voi teini-iässä ilmaantua. Mahdollista periä mikä tahansa maallinen voima</t>
  </si>
  <si>
    <t>Voimana Varjokävely, kaunis pitkä humanoidi.</t>
  </si>
  <si>
    <t>Voimana varjosäikeet. Kaunis kalpea gootti, pitkä ja laiha.</t>
  </si>
  <si>
    <t>Voimana Tarot voima, osaksi humanoidi, osaksi eläin tai kasvi.</t>
  </si>
  <si>
    <t>Voimana varjosäikeet ja Tarot voima, max 3 molempiin. Puoliksi keiju, puoliksi demoni.</t>
  </si>
  <si>
    <t>Voimana varjokävely ja Tarot voima, max 3 molempiin, puoliksi keijua ja puoliksi enkeli.</t>
  </si>
  <si>
    <t>Voimana muodonmuutos. Valitse alussa 1 eläinaisti joka aina aktiivinen. Normaalimuodossa humanoidi käärme.</t>
  </si>
  <si>
    <t>Voimana muodonmuutos. Valitse alussa 1 eläinaisti joka aina aktiivinen. Normaalimuodossa valitun eläinmen piirteitä selvästi näkyvissä.</t>
  </si>
  <si>
    <t>tavallinen (+2)</t>
  </si>
  <si>
    <t>huono (+1)</t>
  </si>
  <si>
    <t>surkea (0)</t>
  </si>
  <si>
    <t>invalidi (-1)</t>
  </si>
  <si>
    <t>Metallin hallitsija</t>
  </si>
  <si>
    <t>Full metal alchemist</t>
  </si>
  <si>
    <t>Avatar</t>
  </si>
  <si>
    <t>Sankarin taso (skaala)</t>
  </si>
  <si>
    <t>Stressitaso</t>
  </si>
  <si>
    <t>Max elinikä</t>
  </si>
  <si>
    <t>15p</t>
  </si>
  <si>
    <t>Tarumainen (S5)</t>
  </si>
  <si>
    <t>10p</t>
  </si>
  <si>
    <t>Eeppinen (S4)</t>
  </si>
  <si>
    <t>6p</t>
  </si>
  <si>
    <t>Legendaarinen (S3)</t>
  </si>
  <si>
    <t>3p/2</t>
  </si>
  <si>
    <t>Yliluonnollinen (S1)</t>
  </si>
  <si>
    <t>Tavallinen (S0)</t>
  </si>
  <si>
    <t>Max</t>
  </si>
  <si>
    <t>6p/2</t>
  </si>
  <si>
    <t>3p/1</t>
  </si>
  <si>
    <t>taso</t>
  </si>
  <si>
    <t>stressi</t>
  </si>
  <si>
    <t>Mies</t>
  </si>
  <si>
    <t>Nainen</t>
  </si>
  <si>
    <t>Tuntematon</t>
  </si>
  <si>
    <t>Painija</t>
  </si>
  <si>
    <t>Karhu</t>
  </si>
  <si>
    <t>Shamaani luonnonparantaja</t>
  </si>
  <si>
    <t>Milesandra</t>
  </si>
  <si>
    <t>2 H Kirves, vahvistettu nahkahaarniska, kaapu.</t>
  </si>
  <si>
    <t>Ruskea, vihreä</t>
  </si>
  <si>
    <t>Thorin pappi</t>
  </si>
  <si>
    <t>Tosinimet</t>
  </si>
  <si>
    <t>Kivi</t>
  </si>
  <si>
    <t>Taiteellinen kuvanveistäjä</t>
  </si>
  <si>
    <t>Pitkä tikari.</t>
  </si>
  <si>
    <t>Tekniikat</t>
  </si>
  <si>
    <t>Auram</t>
  </si>
  <si>
    <t>Anima</t>
  </si>
  <si>
    <t>Hermeettinen Maagi</t>
  </si>
  <si>
    <t>GetHistory</t>
  </si>
  <si>
    <t>Nimikkoesine:</t>
  </si>
  <si>
    <t>Toledo salamanca rapier</t>
  </si>
  <si>
    <t>Heittokirves</t>
  </si>
  <si>
    <t>Sininen/Maa</t>
  </si>
  <si>
    <t>Punainen/vesi</t>
  </si>
  <si>
    <t>Electromagneettisen voiman hallinta</t>
  </si>
  <si>
    <t>EM, elementaali, boosteri, alkemia</t>
  </si>
  <si>
    <t>Koneiden Hallinta</t>
  </si>
  <si>
    <t>mekaniikan, elektroniikan hallinta</t>
  </si>
  <si>
    <t>Telepatia, ennustus, telekinesis</t>
  </si>
  <si>
    <t>Mieli, elementaalinen, boosteri, riimumagia</t>
  </si>
  <si>
    <t>Ohjaa, luo, muuta</t>
  </si>
  <si>
    <t>Remu</t>
  </si>
  <si>
    <t>Gabi</t>
  </si>
  <si>
    <t>koonhallinta, kemialliset kyvyt, r3, mielen, sisäelinten, verimagia</t>
  </si>
  <si>
    <t>III</t>
  </si>
  <si>
    <t>II</t>
  </si>
  <si>
    <t xml:space="preserve">Magia </t>
  </si>
  <si>
    <t>R2, hybridimuodot</t>
  </si>
  <si>
    <t>Näyttelijä esiintyjä</t>
  </si>
  <si>
    <t>Urheilija, taistelija</t>
  </si>
  <si>
    <t>Luodinkestävä haarniska, superkestävät kynnet, kypärä jossa AR aistit</t>
  </si>
  <si>
    <t>normaali</t>
  </si>
  <si>
    <t>Pysyvä/ehto 2p</t>
  </si>
  <si>
    <t>Muodonmuutos/ehto 1-2p</t>
  </si>
  <si>
    <t>loki</t>
  </si>
  <si>
    <t>Aatelis ritari</t>
  </si>
  <si>
    <t>Velho, magus, shamaani</t>
  </si>
  <si>
    <t>Archmage</t>
  </si>
  <si>
    <t>Portaali, taivuta energiaa, animoi</t>
  </si>
  <si>
    <t>Hollanti</t>
  </si>
  <si>
    <t>Plague doctor</t>
  </si>
  <si>
    <t>Epäkuolleiden hallinta</t>
  </si>
  <si>
    <t>Luo, suojele, ohjaa</t>
  </si>
  <si>
    <t>Vampyyri</t>
  </si>
  <si>
    <t>Lycan</t>
  </si>
  <si>
    <t>Telepatia, ennustus</t>
  </si>
  <si>
    <t>Hybridimuodot, R2</t>
  </si>
  <si>
    <t>Nopeus skaala</t>
  </si>
  <si>
    <t>Nopeus skaala +2</t>
  </si>
  <si>
    <t>Raatelija</t>
  </si>
  <si>
    <t>Telepaatti</t>
  </si>
  <si>
    <t>Komentaja</t>
  </si>
  <si>
    <t>Yelena Belova</t>
  </si>
  <si>
    <t>+2=3</t>
  </si>
  <si>
    <t>Painija Sambo</t>
  </si>
  <si>
    <t>Petoeläimet</t>
  </si>
  <si>
    <t>Vain synkeät tulokset</t>
  </si>
  <si>
    <t>Torahampaat ja raatelukynnet</t>
  </si>
  <si>
    <t>Aleksandr Karelin</t>
  </si>
  <si>
    <t>FS</t>
  </si>
  <si>
    <t>HS</t>
  </si>
  <si>
    <t>MS</t>
  </si>
  <si>
    <t>tutki, luo, suojaa, ohjaa, muuta</t>
  </si>
  <si>
    <t>Voimakkuus skaala</t>
  </si>
  <si>
    <t>Voimakkuus skaala 2</t>
  </si>
  <si>
    <t>Tom Fableman</t>
  </si>
  <si>
    <t>illusionisti</t>
  </si>
  <si>
    <t>tekniikka (voima)</t>
  </si>
  <si>
    <t>muoto (opittu tosinimi)</t>
  </si>
  <si>
    <t>muoto</t>
  </si>
  <si>
    <t>Creare (portaali)</t>
  </si>
  <si>
    <t>Animal (elain)</t>
  </si>
  <si>
    <t>Ignem (tuli)</t>
  </si>
  <si>
    <t>Dirigere (taivuta)</t>
  </si>
  <si>
    <t>Aquam (vesi)</t>
  </si>
  <si>
    <t>Lux (valo)</t>
  </si>
  <si>
    <t>Exitare (animoi)</t>
  </si>
  <si>
    <t>Auram (ilma)</t>
  </si>
  <si>
    <t>Motus (liike energia)</t>
  </si>
  <si>
    <t>Intelligere (tutki)</t>
  </si>
  <si>
    <t>Corpus (keho)</t>
  </si>
  <si>
    <t>Sonus (ääni)</t>
  </si>
  <si>
    <t>Migrare (vaihda)</t>
  </si>
  <si>
    <t>Electricitas (sähkö)</t>
  </si>
  <si>
    <t>Terram (kivi, maa)</t>
  </si>
  <si>
    <t>Herbam (kasvit)</t>
  </si>
  <si>
    <t>Viägere (siirtyminen)</t>
  </si>
  <si>
    <t>Mutare (muuta)</t>
  </si>
  <si>
    <t>Murskaaja</t>
  </si>
  <si>
    <t>ydinfyysikko</t>
  </si>
  <si>
    <t>Voimakkuus 3</t>
  </si>
  <si>
    <t>5+3+2+2=10 Avatar</t>
  </si>
  <si>
    <t>Voima +1, väistö piiloutuminen -1, lievä kestotaso *2</t>
  </si>
  <si>
    <t>Alter ego, 1 manapiste/muutos</t>
  </si>
  <si>
    <t>Alter ego</t>
  </si>
  <si>
    <t>Taikaesineet</t>
  </si>
  <si>
    <t>Tyr</t>
  </si>
  <si>
    <t>God of War, Law, Justice, Trial, Heroic Glory, Honor, Courage, Oaths, Authority and Duels.</t>
  </si>
  <si>
    <t>Harry Copperfield, britannian champion, yksityisetsivä, ja yliluonnollisen ministeriön johtaja</t>
  </si>
  <si>
    <t>Yliluonnollisen ministeriön tutkija.</t>
  </si>
  <si>
    <t>Mark Ruffalo</t>
  </si>
  <si>
    <t>Italia</t>
  </si>
  <si>
    <t>nightwing</t>
  </si>
  <si>
    <t>Atlas</t>
  </si>
  <si>
    <t>4m</t>
  </si>
  <si>
    <t xml:space="preserve"> Huippusuoritus - Keskimääräinen ihminen, joka ei ole huonolla tuulella</t>
  </si>
  <si>
    <t xml:space="preserve"> Huippuihminen - Taitotaso, jota voisi odottaa ammattilaiselta</t>
  </si>
  <si>
    <t xml:space="preserve"> Maailmanennätys - Mitä parhaat ihmiset tietyllä alalla voisivat saavuttaa</t>
  </si>
  <si>
    <t xml:space="preserve"> Epätodennäköiset saavutukset - Fyysisesti mahdollisia asioita, jotka olisivat suurimmalle osalle ihmisistä käsittämättömiä</t>
  </si>
  <si>
    <t xml:space="preserve"> Hyvin epätodennäköiset saavutukset - Lähes fyysisesti mahdotonta, tähän tasoon kuuluvat asiat, joita voisi odottaa jonkun ihmisen saavuttavan jossain vaiheessa</t>
  </si>
  <si>
    <t xml:space="preserve"> Mahdotonta ihmisille - Vastaavat kykyjä eläimille tai koneille</t>
  </si>
  <si>
    <t xml:space="preserve"> Yleisesti epätodennäköistä - Järkeviä ja rationaalisia laajennuksia edellä mainituille tasoille</t>
  </si>
  <si>
    <t xml:space="preserve"> Mahdotonta kenellekään (Paikallinen) - Mahdottomat saavutukset, jotka ovat silti helppo kuvitella. Rajoittuu paikallisiin alueisiin.</t>
  </si>
  <si>
    <t>Teknomagia</t>
  </si>
  <si>
    <t>Kopioiva insinööri</t>
  </si>
  <si>
    <t>Krav Maga</t>
  </si>
  <si>
    <t>Liettua</t>
  </si>
  <si>
    <t>Takojamestari</t>
  </si>
  <si>
    <t>Vain teknologian avulla efektejä</t>
  </si>
  <si>
    <t>Magus, Velho, Shamaani, Noita</t>
  </si>
  <si>
    <t>Norja</t>
  </si>
  <si>
    <t>God of storytelling</t>
  </si>
  <si>
    <t xml:space="preserve"> Hyvin epätodennäköiset saavutukset - Lähes fyysisesti mahdotonta, tähän tasoon kuuluvat asiat, </t>
  </si>
  <si>
    <t xml:space="preserve"> Epätodennäköiset saavutukset - Fyysisesti mahdollisia asioita, jotka olisivat suurimmalle osalle ihmisistä käsittämättömiä joita voisi odottaa jonkun ihmisen saavuttavan jossain vaiheessa</t>
  </si>
  <si>
    <t>Lihas</t>
  </si>
  <si>
    <t>Okkultisti</t>
  </si>
  <si>
    <t>Inspiraatio</t>
  </si>
  <si>
    <t>Fyysiset seuraukset</t>
  </si>
  <si>
    <t>Aika</t>
  </si>
  <si>
    <t>Kyvyt</t>
  </si>
  <si>
    <t>fyysinen</t>
  </si>
  <si>
    <t>beige</t>
  </si>
  <si>
    <t>Musta ja valkoinen</t>
  </si>
  <si>
    <t>Sarah Michele Gellar</t>
  </si>
  <si>
    <t>Lukioilainen</t>
  </si>
  <si>
    <t>Kaunis blondi</t>
  </si>
  <si>
    <t>Vampyyrintappaja</t>
  </si>
  <si>
    <t>Lukiolainen cheerleader</t>
  </si>
  <si>
    <t>Eleentin hallinta epäkuolleet</t>
  </si>
  <si>
    <t>Aisti epäkuolleet</t>
  </si>
  <si>
    <t>Suojaa epäkuolleilta, paranna epäkuolleita, paranna</t>
  </si>
  <si>
    <t>Epäkuolleilla.</t>
  </si>
  <si>
    <t>Necronomiconisti</t>
  </si>
  <si>
    <t>Miekkailija</t>
  </si>
  <si>
    <t>Anthony head</t>
  </si>
  <si>
    <t>Ohjaaja, ohentuma tutkija</t>
  </si>
  <si>
    <t>Keski ikäinen britit herrasmies</t>
  </si>
  <si>
    <t>Ennustus, aistii vaaroja, torju vaaroja, tallennuspiste</t>
  </si>
  <si>
    <t>Aisti tietoisten mielten läsnäolo, aisti vihamielinen aie.</t>
  </si>
  <si>
    <t>Necronomikon</t>
  </si>
  <si>
    <t>EPK mittari</t>
  </si>
  <si>
    <t>Miekka</t>
  </si>
  <si>
    <t>2 seivästä</t>
  </si>
  <si>
    <t>Allyson Hannigan</t>
  </si>
  <si>
    <t>Lukiolaistyttö</t>
  </si>
  <si>
    <t>Nörtti punapää</t>
  </si>
  <si>
    <t>Maagikko</t>
  </si>
  <si>
    <t>Noitaopiskelija</t>
  </si>
  <si>
    <t>Aisti maagisia energioita</t>
  </si>
  <si>
    <t>Portaali, kutsu energioita, asioita tai olentoja portaalin läpi.</t>
  </si>
  <si>
    <t xml:space="preserve">mm </t>
  </si>
  <si>
    <t xml:space="preserve">m </t>
  </si>
  <si>
    <t>Iltasatu tasot</t>
  </si>
  <si>
    <t>XP</t>
  </si>
  <si>
    <t>+1 voima</t>
  </si>
  <si>
    <t>+2 voima</t>
  </si>
  <si>
    <t>4 perusvoima, toinen voima</t>
  </si>
  <si>
    <t xml:space="preserve"> 4 perusvoima plus edistynyt</t>
  </si>
  <si>
    <t>5 perusvoima,</t>
  </si>
  <si>
    <t>+3 voima</t>
  </si>
  <si>
    <t>5 perusvoima, plus 2 edistynyttä</t>
  </si>
  <si>
    <t>+4 voima</t>
  </si>
  <si>
    <t>Yliluonnollinen skaala, muuta voima perusvoimaksi tai opi uusi alempi kyky. Valitse 6p voimien maksimille</t>
  </si>
  <si>
    <t>Taivaallinen voima tasolla 1</t>
  </si>
  <si>
    <t>Maallinen voima +1</t>
  </si>
  <si>
    <t>Taivaallinen voima tasolla 2</t>
  </si>
  <si>
    <t>Maallinen voima +1 lisää</t>
  </si>
  <si>
    <t>+1 maallinen voima</t>
  </si>
  <si>
    <t>Legendaarinen skaala (ei voi pitää alempia maallisia kykyjä)</t>
  </si>
  <si>
    <t>Taivaallinen voima tasolla 3</t>
  </si>
  <si>
    <t>tarot magia</t>
  </si>
  <si>
    <t>Portaali, velhous, Druidismi, noituus, riimumestari.</t>
  </si>
  <si>
    <t>valkoinen Tarot</t>
  </si>
  <si>
    <t>tarot mestari</t>
  </si>
  <si>
    <t xml:space="preserve">6. Legendaarinen </t>
  </si>
  <si>
    <t>8. Tarumainen</t>
  </si>
  <si>
    <t>9. Jumalainen</t>
  </si>
  <si>
    <t>10. Avatar</t>
  </si>
  <si>
    <t>LVL</t>
  </si>
  <si>
    <t>Telekinesis epäkuolleita, komenna epäkuolleita</t>
  </si>
  <si>
    <t>Lisä kuvaus fyysisiin voimakas temppuihin.</t>
  </si>
  <si>
    <t>Aisti epäkuolleet, riimumagia</t>
  </si>
  <si>
    <t>Yliluonnollinen skaala</t>
  </si>
  <si>
    <t>mml</t>
  </si>
  <si>
    <t>mll</t>
  </si>
  <si>
    <t>Telekinesis</t>
  </si>
  <si>
    <t>Yliluonninen skaala</t>
  </si>
  <si>
    <t>Taikakirja</t>
  </si>
  <si>
    <t>6p taikasauva, 1m pitkä</t>
  </si>
  <si>
    <t>Noituus, vaihda ominaisuuksia 2 kohteen välillä</t>
  </si>
  <si>
    <t>Velhous, taivuta energioita</t>
  </si>
  <si>
    <t>Magus, Portaali, kutsu energioita, asioita tai olentoja portaalin</t>
  </si>
  <si>
    <t xml:space="preserve"> läpi.</t>
  </si>
  <si>
    <t>Wicca tikari</t>
  </si>
  <si>
    <t>Aisti maagisia energioita, juomamestari, wicca paradigma</t>
  </si>
  <si>
    <t>Arather Belmont</t>
  </si>
  <si>
    <t>Halperi</t>
  </si>
  <si>
    <t>Tasot</t>
  </si>
  <si>
    <t>Maaginen aisti</t>
  </si>
  <si>
    <t>Animoi, shamanismi</t>
  </si>
  <si>
    <t>Portaali, magismi</t>
  </si>
  <si>
    <t>Taivuta energiaa, velhous</t>
  </si>
  <si>
    <t>Vaihda ominaisuus, noituus</t>
  </si>
  <si>
    <t>Transformaatio, druidismi</t>
  </si>
  <si>
    <t>Taikajuomat, Juomamestari,  lataukset. Riimumagia, Riimumestari, laukaisin</t>
  </si>
  <si>
    <t>Taikaesineet, Takomomestari, palautuva taika</t>
  </si>
  <si>
    <t>Suden aistit</t>
  </si>
  <si>
    <t>Eläinmuodot. Kurupi oppi muuttamaan luustoaan joten hän voi omaksua eläinten muotoja.</t>
  </si>
  <si>
    <t>Hybridimuodot. Kurupi voi yhdistellä eri eläinten muotoja, yhdistellä niitä. Regeneraatio 2</t>
  </si>
  <si>
    <t xml:space="preserve">Koon hallinta. Kurupi voi kasvattaa tai kutistaa massaansa. </t>
  </si>
  <si>
    <t>Verimagia. Verisidos, verioliot, homonculus oliot.</t>
  </si>
  <si>
    <t>Kemialliset kyvyt, regeneraatio 3</t>
  </si>
  <si>
    <t>Mielen hallinta, sisäelinten hallinta.</t>
  </si>
  <si>
    <t>R3, kemialliset kyvyt</t>
  </si>
  <si>
    <t>Ihmismuodot. Kurupi voi muuttaa ihoaan, hiuksiaan, kynsiään vapaasti. Regeneraatio 1</t>
  </si>
  <si>
    <t>Jani Wisdom</t>
  </si>
  <si>
    <t>Aisti lähistön tietoiset mielet</t>
  </si>
  <si>
    <t>Telepatia. Kuule pinta-ajatukset, tai luo mielten yhteys. Tätä voi käyttää ajatuksen, muiston luomiseen</t>
  </si>
  <si>
    <t>Ennustus. Ennakoi isot vaaratilanteet, pelastaa pulasta, ennakoi katastrofit</t>
  </si>
  <si>
    <t>Empatia. Tunteiden projisoinnilla pystyy manipuloimaan huomaamattomammin. Lue tunteita.</t>
  </si>
  <si>
    <t>Electrokinesia. Kyky ampua sormista salamoita.</t>
  </si>
  <si>
    <t>Telekinesia, liikuta asioita tahdonvoimalla.</t>
  </si>
  <si>
    <t>Käsillä parantaminen, Kauko aistiminen.</t>
  </si>
  <si>
    <t>Kaupallinen tarinankertoja</t>
  </si>
  <si>
    <t>Aisti tietoiset mielet</t>
  </si>
  <si>
    <t>Taivuta energiaa, velhous, maaginen aisti</t>
  </si>
  <si>
    <t>Ennustus, aisti, torju vaaroja, ennen unet</t>
  </si>
  <si>
    <t>Portaali, elementaalitaikuus, magus</t>
  </si>
  <si>
    <t>Telekinesis, siirrä asioita tahdonvoimalla</t>
  </si>
  <si>
    <t>Hybridimuodot, regeneraatio 2</t>
  </si>
  <si>
    <t>Animoi, herätä esineitä eloon, shamanismi.</t>
  </si>
  <si>
    <t>Ihmismuodot, regeneraatio 1</t>
  </si>
  <si>
    <t>Loki</t>
  </si>
  <si>
    <t xml:space="preserve">Christopher </t>
  </si>
  <si>
    <t>Hoeber  Stark</t>
  </si>
  <si>
    <t>Vladimir</t>
  </si>
  <si>
    <t>Victor von Numavičius</t>
  </si>
  <si>
    <t>Dr Number</t>
  </si>
  <si>
    <t>Anita Black</t>
  </si>
  <si>
    <t>Vampyyrin tappaja</t>
  </si>
  <si>
    <t>Rikospaikka tutkija</t>
  </si>
  <si>
    <t>Nekromancer</t>
  </si>
  <si>
    <t>Saatavilla alemmat voimat</t>
  </si>
  <si>
    <t>Vampyyrit</t>
  </si>
  <si>
    <t>Nosferatu</t>
  </si>
  <si>
    <t>Succubus</t>
  </si>
  <si>
    <t>Lycanit</t>
  </si>
  <si>
    <t>Ihmissusi, purtu</t>
  </si>
  <si>
    <t>Muumiot</t>
  </si>
  <si>
    <t>Herännyt</t>
  </si>
  <si>
    <t>Muumio</t>
  </si>
  <si>
    <t>Riivaaja</t>
  </si>
  <si>
    <t>Ilman elinvoimaa kyky käyttää voimia katoaa.</t>
  </si>
  <si>
    <t>Jos muutettu omaa voiman, voima määrittelee minkälaisena epäkuolleena hän herää</t>
  </si>
  <si>
    <t>Jos vampyyri imee maagin kuivaksi ja tämän jälkeen juottaa tälle vertaan, uhri herää</t>
  </si>
  <si>
    <t>Heränneenä (muumio) eikä succubuksena.</t>
  </si>
  <si>
    <t>Samalla heränneellä on ylempi maalinen voima käytössä eikä alempi.</t>
  </si>
  <si>
    <t>Sen lisäksi tämä herännyt kuluttaa valtavasti elinvoimaa käyttäessään tätä ylempää voimaa</t>
  </si>
  <si>
    <t>kuluttaa hän valtavasti energiaa jota pitää palauttaa imevällä eläviltä elinvoimaa, sieluenergiaa.</t>
  </si>
  <si>
    <t>Ylemmät kyvyt</t>
  </si>
  <si>
    <t>Tremere maagi</t>
  </si>
  <si>
    <t>Fera shifter</t>
  </si>
  <si>
    <t>Psionics</t>
  </si>
  <si>
    <t>Nopeus</t>
  </si>
  <si>
    <t>Voma</t>
  </si>
  <si>
    <t>Lievä OO</t>
  </si>
  <si>
    <t>Vakava OO</t>
  </si>
  <si>
    <t>Kuolettava OO</t>
  </si>
  <si>
    <t>Ylemmät epäkuolleet</t>
  </si>
  <si>
    <t>suojaa, luo, ohjaa, muuta</t>
  </si>
  <si>
    <r>
      <t xml:space="preserve">Ohjaa tuulta, luo salama, muuuta lämpötilaa, suojaa säältä, </t>
    </r>
    <r>
      <rPr>
        <sz val="8"/>
        <color theme="1"/>
        <rFont val="Calibri"/>
        <family val="2"/>
        <scheme val="minor"/>
      </rPr>
      <t>boosteri</t>
    </r>
  </si>
  <si>
    <t>God of Manartania</t>
  </si>
  <si>
    <t>Kettujumala</t>
  </si>
  <si>
    <t>Kasvien hallinta</t>
  </si>
  <si>
    <t>suojaa, luo, ohjaa</t>
  </si>
  <si>
    <t>Tarot mestari</t>
  </si>
  <si>
    <t>Mana</t>
  </si>
  <si>
    <t>Ylsja</t>
  </si>
  <si>
    <t>Kaaoksen metsästäjä</t>
  </si>
  <si>
    <t>Jousinainen</t>
  </si>
  <si>
    <t>Jään hallitsija tylypahkasta</t>
  </si>
  <si>
    <t>Jään Hallinta</t>
  </si>
  <si>
    <t>Valoherkkyys, pelottava (rasismi)</t>
  </si>
  <si>
    <t>Lohikäärme</t>
  </si>
  <si>
    <t>Lumihiutale</t>
  </si>
  <si>
    <t>Mystisten eläinten tohtori</t>
  </si>
  <si>
    <t>Jousipyssy</t>
  </si>
  <si>
    <t>Full ice alchemist</t>
  </si>
  <si>
    <t>Jää aisti, keskittyessään näkee Jäät kaiken läpi, TAI näkee Jään läpi.</t>
  </si>
  <si>
    <t>Z</t>
  </si>
  <si>
    <t>Musta ja punainen</t>
  </si>
  <si>
    <t>Sargor</t>
  </si>
  <si>
    <t>Kunniakoodi, bushido</t>
  </si>
  <si>
    <t>Katana</t>
  </si>
  <si>
    <t>Samurai ritari</t>
  </si>
  <si>
    <t>Mentalisti tylypahka dropout</t>
  </si>
  <si>
    <t>Padawan</t>
  </si>
  <si>
    <t>Garmal</t>
  </si>
  <si>
    <t>Musta, vihreä, kultainen</t>
  </si>
  <si>
    <t>Ominaisuudet</t>
  </si>
  <si>
    <t>Maaginen ritari</t>
  </si>
  <si>
    <t>koululainen</t>
  </si>
  <si>
    <t>Vedenallitsija</t>
  </si>
  <si>
    <t>Jää, voimat ei toimi jäähän</t>
  </si>
  <si>
    <t>Stressi</t>
  </si>
  <si>
    <t>Focus</t>
  </si>
  <si>
    <t>Kokemusrivit</t>
  </si>
  <si>
    <t>Taikoja</t>
  </si>
  <si>
    <t>Jääisku</t>
  </si>
  <si>
    <t>Jäämuuri</t>
  </si>
  <si>
    <t>Levitoi jäätä</t>
  </si>
  <si>
    <t>Jäädytä maa</t>
  </si>
  <si>
    <t>Jäätikarit</t>
  </si>
  <si>
    <t>Pysäytti kaaosmestari</t>
  </si>
  <si>
    <t>hämähäkki kuningattaren</t>
  </si>
  <si>
    <t>Kineettinen kilpi</t>
  </si>
  <si>
    <t>Jääpallo</t>
  </si>
  <si>
    <t>Kivivalli</t>
  </si>
  <si>
    <t>Sumu</t>
  </si>
  <si>
    <t>Salama</t>
  </si>
  <si>
    <t>Vesiruisku</t>
  </si>
  <si>
    <t>Animoi</t>
  </si>
  <si>
    <t>Tulipallo</t>
  </si>
  <si>
    <t>Näkymättömyys</t>
  </si>
  <si>
    <t>Liidä</t>
  </si>
  <si>
    <t>pppppp</t>
  </si>
  <si>
    <t>ppppppp</t>
  </si>
  <si>
    <t>pppppppp</t>
  </si>
  <si>
    <t>ppppppppp</t>
  </si>
  <si>
    <t>pppppppppp</t>
  </si>
  <si>
    <t>Varjonhallinta</t>
  </si>
  <si>
    <t>Regeneraatio 2 (vaurio -2)</t>
  </si>
  <si>
    <t>Karhut ovat tunnettuja erittäin hyvästä hajuaististaan, joka on jopa viisi kertaa parempi kuin koirilla.</t>
  </si>
  <si>
    <t>Hetki</t>
  </si>
  <si>
    <t>Keskittyminen</t>
  </si>
  <si>
    <t>Muodonmuutos vaurio</t>
  </si>
  <si>
    <t>Metalli</t>
  </si>
  <si>
    <t>Velhous</t>
  </si>
  <si>
    <r>
      <t>ll</t>
    </r>
    <r>
      <rPr>
        <sz val="9"/>
        <color theme="1"/>
        <rFont val="Wingdings"/>
        <charset val="2"/>
      </rPr>
      <t>m</t>
    </r>
  </si>
  <si>
    <t>Noituus, shamanismi, druidismi</t>
  </si>
  <si>
    <t>Ohjaa eläimiä</t>
  </si>
  <si>
    <t>KEHO</t>
  </si>
  <si>
    <t>MIELI</t>
  </si>
  <si>
    <t>SIELU</t>
  </si>
  <si>
    <t>lllm</t>
  </si>
  <si>
    <t>Maagin sauva (kulta ydin)</t>
  </si>
  <si>
    <t>Maagin sauva</t>
  </si>
  <si>
    <t>Tulipallo 3, Palautuva minuutti</t>
  </si>
  <si>
    <t>Kineettinen kilpi,  kohtaus, 30 latausta</t>
  </si>
  <si>
    <t>pppppppppppp</t>
  </si>
  <si>
    <t>Kokemus</t>
  </si>
  <si>
    <t>Noituus, vaihda ominaisuus</t>
  </si>
  <si>
    <t>Druidismi, transformaatio</t>
  </si>
  <si>
    <t>Takomomestari</t>
  </si>
  <si>
    <t>Sinikaapu, telekinesis</t>
  </si>
  <si>
    <t>Riimumestari</t>
  </si>
  <si>
    <t>Legendaarinen sankari</t>
  </si>
  <si>
    <t>Tarot kortin luonti</t>
  </si>
  <si>
    <t>Tarot esineen luonti</t>
  </si>
  <si>
    <t>Juomamestari</t>
  </si>
  <si>
    <t>Tarot Magia</t>
  </si>
  <si>
    <t>Tarot portaali</t>
  </si>
  <si>
    <t>Thor</t>
  </si>
  <si>
    <t>Feenix</t>
  </si>
  <si>
    <t>Magneto</t>
  </si>
  <si>
    <t>Mystique</t>
  </si>
  <si>
    <t>Aatelisvoima mentalismi, Näkee hämärässä kuten ihminen päivällä, herkkä päivänvalolle, tarvitsee aurinkolasit tai sokaistuu. Albino joten ei kestä aurinkoa palamatta. Iho vaalea, hiukset valkoiset.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</si>
</sst>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 #,##0.00\ &quot;€&quot;_-;\-* #,##0.00\ &quot;€&quot;_-;_-* &quot;-&quot;??\ &quot;€&quot;_-;_-@_-"/>
    <numFmt numFmtId="164" formatCode="_-* #,##0\ &quot;€&quot;_-;\-* #,##0\ &quot;€&quot;_-;_-* &quot;-&quot;??\ &quot;€&quot;_-;_-@_-"/>
    <numFmt numFmtId="165" formatCode="[$€-2]0"/>
  </numFmts>
  <fonts count="160">
    <font>
      <sz val="11"/>
      <color theme="1"/>
      <name val="Calibri"/>
      <family val="2"/>
      <scheme val="minor"/>
    </font>
    <font>
      <sz val="11"/>
      <color theme="1"/>
      <name val="Roboto Slab"/>
    </font>
    <font>
      <b/>
      <sz val="11"/>
      <color theme="0"/>
      <name val="Roboto Slab"/>
    </font>
    <font>
      <sz val="11"/>
      <color theme="0"/>
      <name val="Roboto Slab"/>
    </font>
    <font>
      <b/>
      <sz val="11"/>
      <color theme="1"/>
      <name val="Roboto Slab"/>
    </font>
    <font>
      <sz val="11"/>
      <color theme="1"/>
      <name val="Wingdings"/>
      <charset val="2"/>
    </font>
    <font>
      <sz val="11"/>
      <color theme="1"/>
      <name val="Garamond"/>
      <family val="1"/>
    </font>
    <font>
      <b/>
      <sz val="11"/>
      <color theme="1"/>
      <name val="Garamond"/>
      <family val="1"/>
    </font>
    <font>
      <sz val="12"/>
      <color indexed="8"/>
      <name val="Verdana"/>
      <family val="2"/>
    </font>
    <font>
      <sz val="12"/>
      <color theme="1"/>
      <name val="Garamond"/>
      <family val="1"/>
    </font>
    <font>
      <b/>
      <sz val="10"/>
      <color theme="0"/>
      <name val="Garamond"/>
      <family val="1"/>
    </font>
    <font>
      <sz val="11"/>
      <color theme="0"/>
      <name val="Calibri"/>
      <family val="2"/>
      <scheme val="minor"/>
    </font>
    <font>
      <u/>
      <sz val="11"/>
      <color theme="10"/>
      <name val="Calibri"/>
      <family val="2"/>
      <scheme val="minor"/>
    </font>
    <font>
      <sz val="11"/>
      <color rgb="FF000000"/>
      <name val="Roboto Slab"/>
    </font>
    <font>
      <b/>
      <sz val="11"/>
      <color theme="1"/>
      <name val="Calibri"/>
      <family val="2"/>
      <scheme val="minor"/>
    </font>
    <font>
      <b/>
      <sz val="11"/>
      <color theme="0"/>
      <name val="Calibri"/>
      <family val="2"/>
      <scheme val="minor"/>
    </font>
    <font>
      <sz val="9"/>
      <color theme="1"/>
      <name val="Wingdings"/>
      <charset val="2"/>
    </font>
    <font>
      <b/>
      <sz val="11"/>
      <color rgb="FF000000"/>
      <name val="Bodoni MT"/>
      <family val="1"/>
    </font>
    <font>
      <b/>
      <sz val="11"/>
      <color rgb="FF000000"/>
      <name val="Arial"/>
      <family val="2"/>
    </font>
    <font>
      <sz val="14"/>
      <color rgb="FF333333"/>
      <name val="Trebuchet MS"/>
      <family val="2"/>
    </font>
    <font>
      <sz val="8"/>
      <name val="Calibri"/>
      <family val="2"/>
      <scheme val="minor"/>
    </font>
    <font>
      <sz val="11"/>
      <color rgb="FF000000"/>
      <name val="Garamond"/>
      <family val="1"/>
    </font>
    <font>
      <sz val="11"/>
      <color rgb="FF222222"/>
      <name val="Calibri"/>
      <family val="2"/>
      <scheme val="minor"/>
    </font>
    <font>
      <sz val="11"/>
      <name val="Roboto Slab"/>
    </font>
    <font>
      <sz val="10"/>
      <color theme="0"/>
      <name val="Roboto Slab"/>
    </font>
    <font>
      <sz val="11"/>
      <color theme="2" tint="-0.499984740745262"/>
      <name val="Calibri"/>
      <family val="2"/>
      <scheme val="minor"/>
    </font>
    <font>
      <sz val="11"/>
      <color theme="2" tint="-0.499984740745262"/>
      <name val="Roboto Slab"/>
    </font>
    <font>
      <sz val="10"/>
      <color theme="1"/>
      <name val="Calibri"/>
      <family val="2"/>
      <scheme val="minor"/>
    </font>
    <font>
      <sz val="9"/>
      <color theme="1"/>
      <name val="Calibri"/>
      <family val="2"/>
      <scheme val="minor"/>
    </font>
    <font>
      <sz val="11"/>
      <color theme="1"/>
      <name val="Calibri"/>
      <family val="2"/>
    </font>
    <font>
      <sz val="16"/>
      <color rgb="FF0A0101"/>
      <name val="Helvetica Neue"/>
      <family val="2"/>
    </font>
    <font>
      <b/>
      <sz val="14"/>
      <color rgb="FF222222"/>
      <name val="Times New Roman"/>
      <family val="1"/>
    </font>
    <font>
      <sz val="14"/>
      <color rgb="FF222222"/>
      <name val="Times New Roman"/>
      <family val="1"/>
    </font>
    <font>
      <sz val="11"/>
      <color rgb="FF222222"/>
      <name val="Garamond"/>
      <family val="1"/>
    </font>
    <font>
      <sz val="10"/>
      <color theme="1"/>
      <name val="Garamond"/>
      <family val="1"/>
    </font>
    <font>
      <sz val="9"/>
      <color theme="1"/>
      <name val="Garamond"/>
      <family val="1"/>
    </font>
    <font>
      <sz val="11"/>
      <color theme="2" tint="-0.499984740745262"/>
      <name val="Wingdings"/>
      <charset val="2"/>
    </font>
    <font>
      <b/>
      <sz val="11"/>
      <color theme="0"/>
      <name val="Garamond"/>
      <family val="1"/>
    </font>
    <font>
      <sz val="11"/>
      <color theme="0"/>
      <name val="Garamond"/>
      <family val="1"/>
    </font>
    <font>
      <sz val="12"/>
      <color theme="1"/>
      <name val="Roboto Slab"/>
    </font>
    <font>
      <sz val="12"/>
      <color theme="1"/>
      <name val="Wingdings"/>
      <charset val="2"/>
    </font>
    <font>
      <b/>
      <sz val="12"/>
      <color theme="1"/>
      <name val="Garamond"/>
      <family val="1"/>
    </font>
    <font>
      <sz val="11"/>
      <color theme="0" tint="-0.14999847407452621"/>
      <name val="Garamond"/>
      <family val="1"/>
    </font>
    <font>
      <i/>
      <sz val="11"/>
      <color theme="1"/>
      <name val="Garamond"/>
      <family val="1"/>
    </font>
    <font>
      <sz val="14"/>
      <color rgb="FF663300"/>
      <name val="Garamond"/>
      <family val="1"/>
    </font>
    <font>
      <sz val="14"/>
      <color rgb="FF663300"/>
      <name val="Wingdings"/>
      <charset val="2"/>
    </font>
    <font>
      <sz val="12"/>
      <color rgb="FF663300"/>
      <name val="Garamond"/>
      <family val="1"/>
    </font>
    <font>
      <sz val="9"/>
      <name val="Garamond"/>
      <family val="1"/>
    </font>
    <font>
      <sz val="11"/>
      <name val="Garamond"/>
      <family val="1"/>
    </font>
    <font>
      <sz val="11"/>
      <color theme="0" tint="-4.9989318521683403E-2"/>
      <name val="Garamond"/>
      <family val="1"/>
    </font>
    <font>
      <b/>
      <sz val="10"/>
      <color theme="1"/>
      <name val="Garamond"/>
      <family val="1"/>
    </font>
    <font>
      <sz val="11"/>
      <color theme="0" tint="-0.249977111117893"/>
      <name val="Garamond"/>
      <family val="1"/>
    </font>
    <font>
      <sz val="11"/>
      <color theme="9" tint="-0.499984740745262"/>
      <name val="Garamond"/>
      <family val="1"/>
    </font>
    <font>
      <sz val="11"/>
      <color theme="4" tint="-0.499984740745262"/>
      <name val="Garamond"/>
      <family val="1"/>
    </font>
    <font>
      <b/>
      <sz val="11"/>
      <color rgb="FF000000"/>
      <name val="Garamond"/>
      <family val="1"/>
    </font>
    <font>
      <sz val="13"/>
      <color rgb="FF000000"/>
      <name val="Open Sans"/>
      <family val="2"/>
    </font>
    <font>
      <b/>
      <sz val="18"/>
      <color rgb="FF000000"/>
      <name val="Cherry Cream Soda"/>
    </font>
    <font>
      <b/>
      <sz val="13"/>
      <color rgb="FF000000"/>
      <name val="Open Sans"/>
      <family val="2"/>
    </font>
    <font>
      <sz val="11"/>
      <color theme="1"/>
      <name val="Aharoni"/>
    </font>
    <font>
      <sz val="11"/>
      <color theme="1"/>
      <name val="Aharoni"/>
    </font>
    <font>
      <b/>
      <sz val="11"/>
      <color theme="1"/>
      <name val="Aharoni"/>
    </font>
    <font>
      <b/>
      <sz val="12"/>
      <color theme="1"/>
      <name val="Aharoni"/>
    </font>
    <font>
      <i/>
      <sz val="11"/>
      <color theme="0" tint="-0.499984740745262"/>
      <name val="Garamond"/>
      <family val="1"/>
    </font>
    <font>
      <b/>
      <sz val="10"/>
      <color theme="1"/>
      <name val="Aharoni"/>
    </font>
    <font>
      <sz val="10"/>
      <color theme="1"/>
      <name val="Roboto Slab"/>
    </font>
    <font>
      <b/>
      <sz val="12"/>
      <color theme="0" tint="-0.14999847407452621"/>
      <name val="Aharoni"/>
    </font>
    <font>
      <sz val="9"/>
      <color theme="0"/>
      <name val="Garamond"/>
      <family val="1"/>
    </font>
    <font>
      <sz val="10"/>
      <color theme="0" tint="-0.34998626667073579"/>
      <name val="Garamond"/>
      <family val="1"/>
    </font>
    <font>
      <sz val="11"/>
      <color theme="0"/>
      <name val="Aharoni"/>
    </font>
    <font>
      <sz val="11"/>
      <color rgb="FF000000"/>
      <name val="Calibri"/>
      <family val="2"/>
      <scheme val="minor"/>
    </font>
    <font>
      <b/>
      <sz val="11"/>
      <color theme="10"/>
      <name val="Calibri"/>
      <family val="2"/>
      <scheme val="minor"/>
    </font>
    <font>
      <b/>
      <sz val="11"/>
      <color theme="0"/>
      <name val="Aharoni"/>
    </font>
    <font>
      <sz val="10"/>
      <color theme="1"/>
      <name val="Segoe UI"/>
      <family val="2"/>
    </font>
    <font>
      <sz val="11"/>
      <color rgb="FF7030A0"/>
      <name val="Calibri"/>
      <family val="2"/>
      <scheme val="minor"/>
    </font>
    <font>
      <sz val="11"/>
      <color rgb="FF7030A0"/>
      <name val="Garamond"/>
      <family val="1"/>
    </font>
    <font>
      <b/>
      <sz val="10"/>
      <color theme="0"/>
      <name val="Aharoni"/>
    </font>
    <font>
      <sz val="10"/>
      <color indexed="8"/>
      <name val="Helvetica"/>
    </font>
    <font>
      <sz val="36"/>
      <color theme="6" tint="0.79998168889431442"/>
      <name val="Algerian"/>
      <family val="5"/>
    </font>
    <font>
      <b/>
      <sz val="10"/>
      <color indexed="8"/>
      <name val="Helvetica"/>
      <family val="2"/>
    </font>
    <font>
      <b/>
      <sz val="10"/>
      <color rgb="FF0070C0"/>
      <name val="Helvetica"/>
      <family val="2"/>
    </font>
    <font>
      <sz val="10"/>
      <color rgb="FF0070C0"/>
      <name val="Helvetica"/>
      <family val="2"/>
    </font>
    <font>
      <sz val="10"/>
      <color rgb="FFC00000"/>
      <name val="Helvetica"/>
      <family val="2"/>
    </font>
    <font>
      <b/>
      <sz val="10"/>
      <color theme="5" tint="-0.499984740745262"/>
      <name val="Helvetica"/>
      <family val="2"/>
    </font>
    <font>
      <sz val="10"/>
      <color theme="5" tint="-0.499984740745262"/>
      <name val="Helvetica"/>
      <family val="2"/>
    </font>
    <font>
      <sz val="10"/>
      <color theme="5" tint="-0.499984740745262"/>
      <name val="Arial Narrow"/>
      <family val="2"/>
    </font>
    <font>
      <b/>
      <sz val="10"/>
      <color rgb="FFC00000"/>
      <name val="Helvetica"/>
      <family val="2"/>
    </font>
    <font>
      <sz val="10"/>
      <color theme="8" tint="-0.499984740745262"/>
      <name val="Helvetica"/>
      <family val="2"/>
    </font>
    <font>
      <sz val="10"/>
      <color indexed="8"/>
      <name val="Helvetica"/>
      <family val="2"/>
    </font>
    <font>
      <sz val="10"/>
      <color indexed="8"/>
      <name val="Arial Narrow"/>
      <family val="2"/>
    </font>
    <font>
      <b/>
      <sz val="10"/>
      <color theme="1"/>
      <name val="Helvetica"/>
      <family val="2"/>
    </font>
    <font>
      <sz val="9"/>
      <color indexed="8"/>
      <name val="Helvetica"/>
      <family val="2"/>
    </font>
    <font>
      <b/>
      <sz val="10"/>
      <color rgb="FF00B0F0"/>
      <name val="Helvetica"/>
      <family val="2"/>
    </font>
    <font>
      <sz val="10"/>
      <color rgb="FF00B0F0"/>
      <name val="Helvetica"/>
      <family val="2"/>
    </font>
    <font>
      <b/>
      <sz val="9"/>
      <color theme="5" tint="-0.499984740745262"/>
      <name val="Helvetica"/>
      <family val="2"/>
    </font>
    <font>
      <b/>
      <sz val="10"/>
      <color theme="9" tint="0.39997558519241921"/>
      <name val="Helvetica"/>
      <family val="2"/>
    </font>
    <font>
      <sz val="10"/>
      <color theme="9" tint="0.39997558519241921"/>
      <name val="Helvetica"/>
      <family val="2"/>
    </font>
    <font>
      <b/>
      <sz val="10"/>
      <color indexed="8"/>
      <name val="Arial Narrow"/>
      <family val="2"/>
    </font>
    <font>
      <i/>
      <sz val="10"/>
      <color theme="2" tint="-0.499984740745262"/>
      <name val="Helvetica"/>
      <family val="2"/>
    </font>
    <font>
      <sz val="10"/>
      <color rgb="FF374151"/>
      <name val="Segoe UI"/>
      <family val="2"/>
    </font>
    <font>
      <b/>
      <sz val="10"/>
      <color rgb="FF374151"/>
      <name val="Segoe UI"/>
      <family val="2"/>
    </font>
    <font>
      <sz val="11"/>
      <color theme="0"/>
      <name val="Arial Narrow"/>
      <family val="2"/>
    </font>
    <font>
      <sz val="11"/>
      <color rgb="FFFF0000"/>
      <name val="Calibri"/>
      <family val="2"/>
      <scheme val="minor"/>
    </font>
    <font>
      <b/>
      <sz val="16"/>
      <color theme="1"/>
      <name val="Calibri"/>
      <family val="2"/>
      <scheme val="minor"/>
    </font>
    <font>
      <b/>
      <sz val="16"/>
      <color rgb="FFFF0000"/>
      <name val="Calibri"/>
      <family val="2"/>
      <scheme val="minor"/>
    </font>
    <font>
      <b/>
      <sz val="16"/>
      <color theme="4" tint="-0.249977111117893"/>
      <name val="Calibri"/>
      <family val="2"/>
      <scheme val="minor"/>
    </font>
    <font>
      <sz val="11"/>
      <color theme="4" tint="-0.249977111117893"/>
      <name val="Calibri"/>
      <family val="2"/>
      <scheme val="minor"/>
    </font>
    <font>
      <b/>
      <sz val="16"/>
      <color theme="9" tint="-0.249977111117893"/>
      <name val="Calibri"/>
      <family val="2"/>
      <scheme val="minor"/>
    </font>
    <font>
      <sz val="11"/>
      <color theme="9" tint="-0.249977111117893"/>
      <name val="Calibri"/>
      <family val="2"/>
      <scheme val="minor"/>
    </font>
    <font>
      <b/>
      <sz val="16"/>
      <color theme="5" tint="-0.249977111117893"/>
      <name val="Calibri"/>
      <family val="2"/>
      <scheme val="minor"/>
    </font>
    <font>
      <sz val="11"/>
      <color theme="5" tint="-0.249977111117893"/>
      <name val="Calibri"/>
      <family val="2"/>
      <scheme val="minor"/>
    </font>
    <font>
      <sz val="16"/>
      <color theme="1"/>
      <name val="Algerian"/>
      <family val="5"/>
    </font>
    <font>
      <b/>
      <sz val="10"/>
      <color theme="1"/>
      <name val="Helvetica"/>
    </font>
    <font>
      <sz val="8"/>
      <color theme="1"/>
      <name val="Helvetica"/>
      <family val="2"/>
    </font>
    <font>
      <sz val="10"/>
      <color theme="1"/>
      <name val="Helvetica"/>
    </font>
    <font>
      <sz val="10"/>
      <color theme="1"/>
      <name val="Helvetica"/>
      <family val="2"/>
    </font>
    <font>
      <sz val="10"/>
      <color theme="1"/>
      <name val="Calibri "/>
    </font>
    <font>
      <sz val="9"/>
      <color theme="0" tint="-0.499984740745262"/>
      <name val="Garamond"/>
      <family val="1"/>
    </font>
    <font>
      <sz val="11"/>
      <color theme="0" tint="-0.499984740745262"/>
      <name val="Garamond"/>
      <family val="1"/>
    </font>
    <font>
      <sz val="8"/>
      <color theme="0" tint="-0.499984740745262"/>
      <name val="Garamond"/>
      <family val="1"/>
    </font>
    <font>
      <sz val="8.5"/>
      <color theme="1"/>
      <name val="Garamond"/>
      <family val="1"/>
    </font>
    <font>
      <sz val="8.5"/>
      <color theme="1"/>
      <name val="Symbol"/>
      <family val="1"/>
      <charset val="2"/>
    </font>
    <font>
      <sz val="10"/>
      <color theme="1"/>
      <name val="Aharoni"/>
    </font>
    <font>
      <sz val="9"/>
      <color theme="0" tint="-0.249977111117893"/>
      <name val="Garamond"/>
      <family val="1"/>
    </font>
    <font>
      <sz val="8"/>
      <color theme="0" tint="-0.249977111117893"/>
      <name val="Garamond"/>
      <family val="1"/>
    </font>
    <font>
      <sz val="11"/>
      <color theme="0" tint="-4.9989318521683403E-2"/>
      <name val="Wingdings"/>
      <charset val="2"/>
    </font>
    <font>
      <b/>
      <sz val="8"/>
      <color rgb="FF000000"/>
      <name val="Garamond"/>
      <family val="1"/>
    </font>
    <font>
      <sz val="8"/>
      <color rgb="FF000000"/>
      <name val="Garamond"/>
      <family val="1"/>
    </font>
    <font>
      <sz val="9"/>
      <color rgb="FF000000"/>
      <name val="Wingdings"/>
      <charset val="2"/>
    </font>
    <font>
      <sz val="9"/>
      <color rgb="FF000000"/>
      <name val="Garamond"/>
      <family val="1"/>
    </font>
    <font>
      <sz val="8"/>
      <color theme="0"/>
      <name val="Arial Narrow"/>
      <family val="2"/>
    </font>
    <font>
      <b/>
      <sz val="9"/>
      <color theme="1"/>
      <name val="Aharoni"/>
    </font>
    <font>
      <sz val="11"/>
      <color rgb="FF800000"/>
      <name val="Calibri"/>
      <family val="2"/>
      <scheme val="minor"/>
    </font>
    <font>
      <b/>
      <sz val="11"/>
      <color theme="9" tint="-0.499984740745262"/>
      <name val="Calibri"/>
      <family val="2"/>
      <scheme val="minor"/>
    </font>
    <font>
      <sz val="11"/>
      <color theme="4" tint="-0.499984740745262"/>
      <name val="Calibri"/>
      <family val="2"/>
      <scheme val="minor"/>
    </font>
    <font>
      <sz val="11"/>
      <color theme="9" tint="-0.499984740745262"/>
      <name val="Calibri"/>
      <family val="2"/>
      <scheme val="minor"/>
    </font>
    <font>
      <sz val="8"/>
      <color theme="1"/>
      <name val="Wingdings"/>
      <charset val="2"/>
    </font>
    <font>
      <sz val="9"/>
      <color theme="1"/>
      <name val="Roboto Slab"/>
    </font>
    <font>
      <b/>
      <sz val="8"/>
      <color theme="0"/>
      <name val="Aharoni"/>
    </font>
    <font>
      <sz val="8"/>
      <color theme="1"/>
      <name val="Arial Narrow"/>
      <family val="2"/>
    </font>
    <font>
      <b/>
      <sz val="10"/>
      <color theme="1"/>
      <name val="Calibri"/>
      <family val="2"/>
      <scheme val="minor"/>
    </font>
    <font>
      <b/>
      <sz val="11"/>
      <color theme="0"/>
      <name val="Wingdings"/>
      <charset val="2"/>
    </font>
    <font>
      <b/>
      <sz val="11"/>
      <color theme="1"/>
      <name val="Wingdings"/>
      <charset val="2"/>
    </font>
    <font>
      <sz val="9"/>
      <color theme="0"/>
      <name val="Lucida Handwriting"/>
      <family val="4"/>
    </font>
    <font>
      <b/>
      <sz val="11"/>
      <color theme="2" tint="-0.249977111117893"/>
      <name val="Wingdings"/>
      <charset val="2"/>
    </font>
    <font>
      <b/>
      <sz val="11"/>
      <color theme="6" tint="0.39997558519241921"/>
      <name val="Wingdings"/>
      <charset val="2"/>
    </font>
    <font>
      <b/>
      <sz val="11"/>
      <color theme="0" tint="-0.249977111117893"/>
      <name val="Wingdings"/>
      <charset val="2"/>
    </font>
    <font>
      <sz val="8"/>
      <name val="Garamond"/>
      <family val="1"/>
    </font>
    <font>
      <sz val="12"/>
      <color theme="1"/>
      <name val="Algerian"/>
      <family val="5"/>
    </font>
    <font>
      <sz val="9"/>
      <color theme="1"/>
      <name val="Arial Narrow"/>
      <family val="2"/>
    </font>
    <font>
      <sz val="8"/>
      <color theme="1"/>
      <name val="Calibri"/>
      <family val="2"/>
      <scheme val="minor"/>
    </font>
    <font>
      <sz val="10"/>
      <color theme="1"/>
      <name val="Wingdings"/>
      <charset val="2"/>
    </font>
    <font>
      <sz val="11"/>
      <color theme="0"/>
      <name val="Aharoni"/>
      <charset val="177"/>
    </font>
    <font>
      <b/>
      <sz val="10"/>
      <color theme="1"/>
      <name val="Aharoni"/>
      <charset val="177"/>
    </font>
    <font>
      <i/>
      <sz val="11"/>
      <color theme="0" tint="-0.14999847407452621"/>
      <name val="Garamond"/>
      <family val="1"/>
    </font>
    <font>
      <b/>
      <sz val="11"/>
      <color theme="4" tint="-0.499984740745262"/>
      <name val="Garamond"/>
      <family val="1"/>
    </font>
    <font>
      <b/>
      <sz val="11"/>
      <color theme="9" tint="-0.499984740745262"/>
      <name val="Garamond"/>
      <family val="1"/>
    </font>
    <font>
      <b/>
      <sz val="11"/>
      <color theme="8" tint="-0.499984740745262"/>
      <name val="Garamond"/>
      <family val="1"/>
    </font>
    <font>
      <b/>
      <sz val="11"/>
      <color rgb="FF7030A0"/>
      <name val="Garamond"/>
      <family val="1"/>
    </font>
    <font>
      <sz val="11"/>
      <name val="Wingdings"/>
      <charset val="2"/>
    </font>
    <font>
      <sz val="8"/>
      <color theme="1"/>
      <name val="Garamond"/>
      <family val="1"/>
    </font>
  </fonts>
  <fills count="21">
    <fill>
      <patternFill patternType="none"/>
    </fill>
    <fill>
      <patternFill patternType="gray125"/>
    </fill>
    <fill>
      <patternFill patternType="solid">
        <fgColor theme="0"/>
        <bgColor indexed="64"/>
      </patternFill>
    </fill>
    <fill>
      <patternFill patternType="solid">
        <fgColor theme="1"/>
        <bgColor indexed="64"/>
      </patternFill>
    </fill>
    <fill>
      <patternFill patternType="solid">
        <fgColor theme="2" tint="-0.749992370372631"/>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8F9FA"/>
        <bgColor indexed="64"/>
      </patternFill>
    </fill>
    <fill>
      <patternFill patternType="solid">
        <fgColor theme="2"/>
        <bgColor indexed="64"/>
      </patternFill>
    </fill>
    <fill>
      <patternFill patternType="solid">
        <fgColor theme="1" tint="0.14999847407452621"/>
        <bgColor indexed="64"/>
      </patternFill>
    </fill>
    <fill>
      <patternFill patternType="solid">
        <fgColor theme="0"/>
        <bgColor theme="4" tint="0.79998168889431442"/>
      </patternFill>
    </fill>
    <fill>
      <patternFill patternType="solid">
        <fgColor theme="0" tint="-4.9989318521683403E-2"/>
        <bgColor theme="4" tint="0.79998168889431442"/>
      </patternFill>
    </fill>
    <fill>
      <patternFill patternType="solid">
        <fgColor rgb="FF800000"/>
        <bgColor indexed="64"/>
      </patternFill>
    </fill>
    <fill>
      <patternFill patternType="solid">
        <fgColor theme="0" tint="-0.499984740745262"/>
        <bgColor indexed="64"/>
      </patternFill>
    </fill>
    <fill>
      <patternFill patternType="solid">
        <fgColor theme="9" tint="-0.499984740745262"/>
        <bgColor indexed="64"/>
      </patternFill>
    </fill>
    <fill>
      <patternFill patternType="solid">
        <fgColor theme="8" tint="-0.499984740745262"/>
        <bgColor indexed="64"/>
      </patternFill>
    </fill>
    <fill>
      <patternFill patternType="solid">
        <fgColor rgb="FF002060"/>
        <bgColor indexed="64"/>
      </patternFill>
    </fill>
    <fill>
      <patternFill patternType="solid">
        <fgColor theme="1" tint="0.34998626667073579"/>
        <bgColor indexed="64"/>
      </patternFill>
    </fill>
  </fills>
  <borders count="156">
    <border>
      <left/>
      <right/>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style="thin">
        <color indexed="64"/>
      </left>
      <right/>
      <top style="thin">
        <color indexed="64"/>
      </top>
      <bottom/>
      <diagonal/>
    </border>
    <border>
      <left/>
      <right/>
      <top style="thin">
        <color indexed="64"/>
      </top>
      <bottom/>
      <diagonal/>
    </border>
    <border>
      <left/>
      <right/>
      <top/>
      <bottom style="thin">
        <color indexed="64"/>
      </bottom>
      <diagonal/>
    </border>
    <border>
      <left style="thin">
        <color indexed="64"/>
      </left>
      <right/>
      <top style="thin">
        <color indexed="64"/>
      </top>
      <bottom style="thin">
        <color indexed="64"/>
      </bottom>
      <diagonal/>
    </border>
    <border>
      <left/>
      <right style="medium">
        <color auto="1"/>
      </right>
      <top/>
      <bottom style="thin">
        <color indexed="64"/>
      </bottom>
      <diagonal/>
    </border>
    <border>
      <left style="medium">
        <color auto="1"/>
      </left>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style="thin">
        <color indexed="64"/>
      </left>
      <right/>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medium">
        <color indexed="64"/>
      </top>
      <bottom style="thin">
        <color indexed="64"/>
      </bottom>
      <diagonal/>
    </border>
    <border>
      <left/>
      <right style="thin">
        <color indexed="64"/>
      </right>
      <top/>
      <bottom style="medium">
        <color indexed="64"/>
      </bottom>
      <diagonal/>
    </border>
    <border>
      <left style="thin">
        <color indexed="64"/>
      </left>
      <right/>
      <top/>
      <bottom style="medium">
        <color indexed="64"/>
      </bottom>
      <diagonal/>
    </border>
    <border>
      <left style="thin">
        <color indexed="64"/>
      </left>
      <right/>
      <top style="medium">
        <color auto="1"/>
      </top>
      <bottom/>
      <diagonal/>
    </border>
    <border>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right/>
      <top/>
      <bottom style="thin">
        <color rgb="FF663300"/>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auto="1"/>
      </left>
      <right style="medium">
        <color auto="1"/>
      </right>
      <top/>
      <bottom style="medium">
        <color auto="1"/>
      </bottom>
      <diagonal/>
    </border>
    <border>
      <left style="medium">
        <color indexed="64"/>
      </left>
      <right style="medium">
        <color indexed="64"/>
      </right>
      <top/>
      <bottom/>
      <diagonal/>
    </border>
    <border>
      <left style="medium">
        <color indexed="64"/>
      </left>
      <right style="medium">
        <color indexed="64"/>
      </right>
      <top style="medium">
        <color indexed="64"/>
      </top>
      <bottom/>
      <diagonal/>
    </border>
    <border>
      <left/>
      <right/>
      <top/>
      <bottom style="thin">
        <color theme="0" tint="-0.14996795556505021"/>
      </bottom>
      <diagonal/>
    </border>
    <border>
      <left style="thin">
        <color indexed="13"/>
      </left>
      <right style="thin">
        <color indexed="13"/>
      </right>
      <top style="thin">
        <color indexed="13"/>
      </top>
      <bottom/>
      <diagonal/>
    </border>
    <border>
      <left style="medium">
        <color indexed="16"/>
      </left>
      <right style="medium">
        <color indexed="16"/>
      </right>
      <top style="medium">
        <color indexed="16"/>
      </top>
      <bottom style="medium">
        <color indexed="16"/>
      </bottom>
      <diagonal/>
    </border>
    <border>
      <left/>
      <right/>
      <top style="medium">
        <color indexed="64"/>
      </top>
      <bottom/>
      <diagonal/>
    </border>
    <border>
      <left/>
      <right style="medium">
        <color indexed="16"/>
      </right>
      <top style="medium">
        <color indexed="16"/>
      </top>
      <bottom style="thin">
        <color indexed="13"/>
      </bottom>
      <diagonal/>
    </border>
    <border>
      <left style="medium">
        <color indexed="16"/>
      </left>
      <right style="medium">
        <color indexed="16"/>
      </right>
      <top style="medium">
        <color indexed="16"/>
      </top>
      <bottom style="thin">
        <color indexed="13"/>
      </bottom>
      <diagonal/>
    </border>
    <border>
      <left style="medium">
        <color indexed="64"/>
      </left>
      <right/>
      <top style="thin">
        <color theme="0" tint="-0.14996795556505021"/>
      </top>
      <bottom style="thin">
        <color theme="0" tint="-0.14996795556505021"/>
      </bottom>
      <diagonal/>
    </border>
    <border>
      <left/>
      <right/>
      <top style="thin">
        <color theme="0" tint="-0.14996795556505021"/>
      </top>
      <bottom style="thin">
        <color theme="0" tint="-0.14996795556505021"/>
      </bottom>
      <diagonal/>
    </border>
    <border>
      <left/>
      <right style="medium">
        <color indexed="64"/>
      </right>
      <top style="thin">
        <color theme="0" tint="-0.14996795556505021"/>
      </top>
      <bottom style="thin">
        <color theme="0" tint="-0.14996795556505021"/>
      </bottom>
      <diagonal/>
    </border>
    <border>
      <left/>
      <right style="medium">
        <color indexed="16"/>
      </right>
      <top style="thin">
        <color indexed="13"/>
      </top>
      <bottom style="thin">
        <color indexed="13"/>
      </bottom>
      <diagonal/>
    </border>
    <border>
      <left style="medium">
        <color indexed="16"/>
      </left>
      <right style="medium">
        <color indexed="16"/>
      </right>
      <top style="thin">
        <color indexed="13"/>
      </top>
      <bottom style="thin">
        <color indexed="13"/>
      </bottom>
      <diagonal/>
    </border>
    <border>
      <left/>
      <right style="medium">
        <color indexed="16"/>
      </right>
      <top style="thin">
        <color indexed="13"/>
      </top>
      <bottom style="medium">
        <color indexed="16"/>
      </bottom>
      <diagonal/>
    </border>
    <border>
      <left style="medium">
        <color indexed="16"/>
      </left>
      <right style="medium">
        <color indexed="16"/>
      </right>
      <top style="thin">
        <color indexed="13"/>
      </top>
      <bottom style="medium">
        <color indexed="16"/>
      </bottom>
      <diagonal/>
    </border>
    <border>
      <left style="medium">
        <color indexed="16"/>
      </left>
      <right style="thin">
        <color indexed="14"/>
      </right>
      <top/>
      <bottom/>
      <diagonal/>
    </border>
    <border>
      <left style="thin">
        <color indexed="14"/>
      </left>
      <right style="thin">
        <color indexed="13"/>
      </right>
      <top/>
      <bottom/>
      <diagonal/>
    </border>
    <border>
      <left/>
      <right/>
      <top style="medium">
        <color indexed="16"/>
      </top>
      <bottom style="medium">
        <color indexed="16"/>
      </bottom>
      <diagonal/>
    </border>
    <border>
      <left style="thin">
        <color indexed="13"/>
      </left>
      <right style="thin">
        <color indexed="13"/>
      </right>
      <top/>
      <bottom/>
      <diagonal/>
    </border>
    <border>
      <left style="thin">
        <color indexed="13"/>
      </left>
      <right style="medium">
        <color indexed="16"/>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style="medium">
        <color indexed="64"/>
      </top>
      <bottom/>
      <diagonal/>
    </border>
    <border>
      <left style="medium">
        <color indexed="64"/>
      </left>
      <right style="medium">
        <color indexed="64"/>
      </right>
      <top style="thin">
        <color indexed="13"/>
      </top>
      <bottom style="thin">
        <color indexed="13"/>
      </bottom>
      <diagonal/>
    </border>
    <border>
      <left/>
      <right style="thin">
        <color indexed="13"/>
      </right>
      <top style="thin">
        <color indexed="13"/>
      </top>
      <bottom style="thin">
        <color indexed="13"/>
      </bottom>
      <diagonal/>
    </border>
    <border>
      <left style="medium">
        <color indexed="64"/>
      </left>
      <right/>
      <top/>
      <bottom/>
      <diagonal/>
    </border>
    <border>
      <left style="thin">
        <color indexed="13"/>
      </left>
      <right style="medium">
        <color indexed="64"/>
      </right>
      <top/>
      <bottom style="thin">
        <color indexed="13"/>
      </bottom>
      <diagonal/>
    </border>
    <border>
      <left style="medium">
        <color indexed="64"/>
      </left>
      <right style="thin">
        <color indexed="13"/>
      </right>
      <top/>
      <bottom style="thin">
        <color indexed="13"/>
      </bottom>
      <diagonal/>
    </border>
    <border>
      <left/>
      <right style="thin">
        <color indexed="13"/>
      </right>
      <top/>
      <bottom style="thin">
        <color indexed="13"/>
      </bottom>
      <diagonal/>
    </border>
    <border>
      <left style="thin">
        <color indexed="13"/>
      </left>
      <right style="medium">
        <color indexed="16"/>
      </right>
      <top/>
      <bottom style="thin">
        <color indexed="13"/>
      </bottom>
      <diagonal/>
    </border>
    <border>
      <left style="medium">
        <color indexed="64"/>
      </left>
      <right style="medium">
        <color indexed="64"/>
      </right>
      <top/>
      <bottom style="thin">
        <color indexed="13"/>
      </bottom>
      <diagonal/>
    </border>
    <border>
      <left style="thin">
        <color indexed="13"/>
      </left>
      <right/>
      <top/>
      <bottom style="thin">
        <color indexed="13"/>
      </bottom>
      <diagonal/>
    </border>
    <border>
      <left style="thin">
        <color indexed="13"/>
      </left>
      <right style="medium">
        <color indexed="64"/>
      </right>
      <top style="thin">
        <color indexed="13"/>
      </top>
      <bottom style="thin">
        <color indexed="13"/>
      </bottom>
      <diagonal/>
    </border>
    <border>
      <left style="medium">
        <color indexed="64"/>
      </left>
      <right style="thin">
        <color indexed="13"/>
      </right>
      <top style="thin">
        <color indexed="13"/>
      </top>
      <bottom style="thin">
        <color indexed="13"/>
      </bottom>
      <diagonal/>
    </border>
    <border>
      <left style="thin">
        <color indexed="13"/>
      </left>
      <right style="medium">
        <color indexed="16"/>
      </right>
      <top style="thin">
        <color indexed="13"/>
      </top>
      <bottom style="thin">
        <color indexed="13"/>
      </bottom>
      <diagonal/>
    </border>
    <border>
      <left style="thin">
        <color indexed="13"/>
      </left>
      <right/>
      <top style="thin">
        <color indexed="13"/>
      </top>
      <bottom style="thin">
        <color indexed="13"/>
      </bottom>
      <diagonal/>
    </border>
    <border>
      <left style="medium">
        <color indexed="64"/>
      </left>
      <right/>
      <top style="medium">
        <color theme="0" tint="-0.14996795556505021"/>
      </top>
      <bottom style="medium">
        <color theme="0" tint="-0.14996795556505021"/>
      </bottom>
      <diagonal/>
    </border>
    <border>
      <left/>
      <right/>
      <top style="medium">
        <color theme="0" tint="-0.14996795556505021"/>
      </top>
      <bottom style="medium">
        <color theme="0" tint="-0.14996795556505021"/>
      </bottom>
      <diagonal/>
    </border>
    <border>
      <left/>
      <right style="medium">
        <color indexed="64"/>
      </right>
      <top style="medium">
        <color theme="0" tint="-0.14996795556505021"/>
      </top>
      <bottom style="medium">
        <color theme="0" tint="-0.14996795556505021"/>
      </bottom>
      <diagonal/>
    </border>
    <border>
      <left style="thin">
        <color indexed="13"/>
      </left>
      <right style="medium">
        <color indexed="64"/>
      </right>
      <top style="thin">
        <color indexed="13"/>
      </top>
      <bottom style="medium">
        <color indexed="64"/>
      </bottom>
      <diagonal/>
    </border>
    <border>
      <left style="medium">
        <color indexed="64"/>
      </left>
      <right style="thin">
        <color indexed="13"/>
      </right>
      <top style="thin">
        <color indexed="13"/>
      </top>
      <bottom style="medium">
        <color indexed="64"/>
      </bottom>
      <diagonal/>
    </border>
    <border>
      <left/>
      <right style="thin">
        <color indexed="13"/>
      </right>
      <top style="thin">
        <color indexed="13"/>
      </top>
      <bottom style="medium">
        <color indexed="64"/>
      </bottom>
      <diagonal/>
    </border>
    <border>
      <left style="thin">
        <color indexed="13"/>
      </left>
      <right style="medium">
        <color indexed="16"/>
      </right>
      <top style="thin">
        <color indexed="13"/>
      </top>
      <bottom style="medium">
        <color indexed="64"/>
      </bottom>
      <diagonal/>
    </border>
    <border>
      <left style="medium">
        <color indexed="64"/>
      </left>
      <right style="medium">
        <color indexed="64"/>
      </right>
      <top style="thin">
        <color indexed="13"/>
      </top>
      <bottom style="medium">
        <color indexed="64"/>
      </bottom>
      <diagonal/>
    </border>
    <border>
      <left style="thin">
        <color indexed="13"/>
      </left>
      <right/>
      <top style="thin">
        <color indexed="13"/>
      </top>
      <bottom style="medium">
        <color indexed="64"/>
      </bottom>
      <diagonal/>
    </border>
    <border>
      <left style="thin">
        <color indexed="13"/>
      </left>
      <right style="thin">
        <color indexed="14"/>
      </right>
      <top/>
      <bottom/>
      <diagonal/>
    </border>
    <border>
      <left style="thin">
        <color indexed="13"/>
      </left>
      <right/>
      <top/>
      <bottom/>
      <diagonal/>
    </border>
    <border>
      <left style="medium">
        <color indexed="64"/>
      </left>
      <right style="medium">
        <color indexed="64"/>
      </right>
      <top style="medium">
        <color indexed="64"/>
      </top>
      <bottom/>
      <diagonal/>
    </border>
    <border>
      <left style="medium">
        <color indexed="64"/>
      </left>
      <right style="thin">
        <color indexed="13"/>
      </right>
      <top style="medium">
        <color indexed="64"/>
      </top>
      <bottom/>
      <diagonal/>
    </border>
    <border>
      <left style="thin">
        <color indexed="13"/>
      </left>
      <right style="thin">
        <color indexed="13"/>
      </right>
      <top style="medium">
        <color indexed="64"/>
      </top>
      <bottom/>
      <diagonal/>
    </border>
    <border>
      <left style="thin">
        <color indexed="13"/>
      </left>
      <right style="medium">
        <color indexed="64"/>
      </right>
      <top style="medium">
        <color indexed="64"/>
      </top>
      <bottom/>
      <diagonal/>
    </border>
    <border>
      <left style="medium">
        <color indexed="64"/>
      </left>
      <right style="medium">
        <color indexed="64"/>
      </right>
      <top style="medium">
        <color indexed="64"/>
      </top>
      <bottom style="thin">
        <color theme="1"/>
      </bottom>
      <diagonal/>
    </border>
    <border>
      <left/>
      <right style="thin">
        <color indexed="13"/>
      </right>
      <top style="medium">
        <color indexed="64"/>
      </top>
      <bottom style="thin">
        <color theme="1"/>
      </bottom>
      <diagonal/>
    </border>
    <border>
      <left/>
      <right style="medium">
        <color indexed="16"/>
      </right>
      <top style="medium">
        <color indexed="16"/>
      </top>
      <bottom style="thin">
        <color theme="1"/>
      </bottom>
      <diagonal/>
    </border>
    <border>
      <left style="medium">
        <color indexed="16"/>
      </left>
      <right style="medium">
        <color indexed="16"/>
      </right>
      <top style="medium">
        <color indexed="64"/>
      </top>
      <bottom style="thin">
        <color theme="1"/>
      </bottom>
      <diagonal/>
    </border>
    <border>
      <left style="medium">
        <color indexed="16"/>
      </left>
      <right style="medium">
        <color auto="1"/>
      </right>
      <top style="medium">
        <color indexed="64"/>
      </top>
      <bottom style="thin">
        <color theme="1"/>
      </bottom>
      <diagonal/>
    </border>
    <border>
      <left style="medium">
        <color indexed="64"/>
      </left>
      <right style="medium">
        <color indexed="64"/>
      </right>
      <top style="thin">
        <color theme="1"/>
      </top>
      <bottom style="thin">
        <color theme="1"/>
      </bottom>
      <diagonal/>
    </border>
    <border>
      <left/>
      <right style="thin">
        <color indexed="13"/>
      </right>
      <top style="thin">
        <color theme="1"/>
      </top>
      <bottom style="thin">
        <color theme="1"/>
      </bottom>
      <diagonal/>
    </border>
    <border>
      <left/>
      <right style="medium">
        <color indexed="16"/>
      </right>
      <top style="thin">
        <color theme="1"/>
      </top>
      <bottom style="thin">
        <color theme="1"/>
      </bottom>
      <diagonal/>
    </border>
    <border>
      <left style="medium">
        <color indexed="16"/>
      </left>
      <right style="medium">
        <color indexed="16"/>
      </right>
      <top style="thin">
        <color theme="1"/>
      </top>
      <bottom style="thin">
        <color theme="1"/>
      </bottom>
      <diagonal/>
    </border>
    <border>
      <left style="medium">
        <color indexed="16"/>
      </left>
      <right style="medium">
        <color auto="1"/>
      </right>
      <top style="thin">
        <color theme="1"/>
      </top>
      <bottom style="thin">
        <color theme="1"/>
      </bottom>
      <diagonal/>
    </border>
    <border>
      <left style="medium">
        <color indexed="64"/>
      </left>
      <right style="medium">
        <color indexed="64"/>
      </right>
      <top style="thin">
        <color theme="1"/>
      </top>
      <bottom style="medium">
        <color indexed="64"/>
      </bottom>
      <diagonal/>
    </border>
    <border>
      <left/>
      <right style="thin">
        <color indexed="13"/>
      </right>
      <top style="thin">
        <color theme="1"/>
      </top>
      <bottom style="medium">
        <color indexed="64"/>
      </bottom>
      <diagonal/>
    </border>
    <border>
      <left style="thin">
        <color indexed="13"/>
      </left>
      <right style="medium">
        <color indexed="16"/>
      </right>
      <top style="thin">
        <color theme="1"/>
      </top>
      <bottom style="medium">
        <color indexed="64"/>
      </bottom>
      <diagonal/>
    </border>
    <border>
      <left style="medium">
        <color indexed="16"/>
      </left>
      <right style="medium">
        <color indexed="16"/>
      </right>
      <top style="thin">
        <color theme="1"/>
      </top>
      <bottom style="medium">
        <color indexed="64"/>
      </bottom>
      <diagonal/>
    </border>
    <border>
      <left style="medium">
        <color indexed="16"/>
      </left>
      <right style="medium">
        <color auto="1"/>
      </right>
      <top style="thin">
        <color theme="1"/>
      </top>
      <bottom style="medium">
        <color indexed="64"/>
      </bottom>
      <diagonal/>
    </border>
    <border>
      <left style="thin">
        <color indexed="64"/>
      </left>
      <right/>
      <top style="medium">
        <color indexed="64"/>
      </top>
      <bottom style="medium">
        <color indexed="64"/>
      </bottom>
      <diagonal/>
    </border>
    <border>
      <left/>
      <right/>
      <top style="thin">
        <color auto="1"/>
      </top>
      <bottom style="thin">
        <color auto="1"/>
      </bottom>
      <diagonal/>
    </border>
    <border>
      <left/>
      <right/>
      <top style="thin">
        <color indexed="64"/>
      </top>
      <bottom style="double">
        <color indexed="64"/>
      </bottom>
      <diagonal/>
    </border>
    <border>
      <left style="thin">
        <color indexed="64"/>
      </left>
      <right/>
      <top/>
      <bottom style="thin">
        <color theme="0" tint="-0.14996795556505021"/>
      </bottom>
      <diagonal/>
    </border>
    <border>
      <left/>
      <right style="thin">
        <color indexed="64"/>
      </right>
      <top/>
      <bottom style="thin">
        <color theme="0" tint="-0.14996795556505021"/>
      </bottom>
      <diagonal/>
    </border>
    <border>
      <left style="thin">
        <color indexed="64"/>
      </left>
      <right/>
      <top style="thin">
        <color theme="0" tint="-0.14996795556505021"/>
      </top>
      <bottom/>
      <diagonal/>
    </border>
    <border>
      <left/>
      <right/>
      <top style="thin">
        <color theme="0" tint="-0.14996795556505021"/>
      </top>
      <bottom/>
      <diagonal/>
    </border>
    <border>
      <left/>
      <right style="thin">
        <color indexed="64"/>
      </right>
      <top style="thin">
        <color theme="0" tint="-0.14996795556505021"/>
      </top>
      <bottom/>
      <diagonal/>
    </border>
    <border>
      <left/>
      <right/>
      <top style="thin">
        <color theme="1"/>
      </top>
      <bottom style="thin">
        <color theme="1"/>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thin">
        <color theme="0" tint="-4.9989318521683403E-2"/>
      </top>
      <bottom style="thin">
        <color theme="0" tint="-4.9989318521683403E-2"/>
      </bottom>
      <diagonal/>
    </border>
    <border>
      <left style="medium">
        <color indexed="64"/>
      </left>
      <right/>
      <top style="medium">
        <color indexed="64"/>
      </top>
      <bottom/>
      <diagonal/>
    </border>
    <border>
      <left/>
      <right style="medium">
        <color indexed="64"/>
      </right>
      <top style="medium">
        <color indexed="64"/>
      </top>
      <bottom/>
      <diagonal/>
    </border>
    <border>
      <left/>
      <right style="medium">
        <color indexed="64"/>
      </right>
      <top style="thin">
        <color auto="1"/>
      </top>
      <bottom style="thin">
        <color auto="1"/>
      </bottom>
      <diagonal/>
    </border>
    <border>
      <left style="medium">
        <color indexed="64"/>
      </left>
      <right/>
      <top style="thin">
        <color auto="1"/>
      </top>
      <bottom style="thin">
        <color auto="1"/>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theme="0" tint="-0.14996795556505021"/>
      </bottom>
      <diagonal/>
    </border>
    <border>
      <left style="medium">
        <color indexed="64"/>
      </left>
      <right style="medium">
        <color theme="0" tint="-4.9989318521683403E-2"/>
      </right>
      <top style="medium">
        <color indexed="64"/>
      </top>
      <bottom style="medium">
        <color theme="0" tint="-4.9989318521683403E-2"/>
      </bottom>
      <diagonal/>
    </border>
    <border>
      <left style="medium">
        <color theme="0" tint="-4.9989318521683403E-2"/>
      </left>
      <right style="medium">
        <color theme="0" tint="-4.9989318521683403E-2"/>
      </right>
      <top style="medium">
        <color indexed="64"/>
      </top>
      <bottom style="medium">
        <color theme="0" tint="-4.9989318521683403E-2"/>
      </bottom>
      <diagonal/>
    </border>
    <border>
      <left style="medium">
        <color theme="0" tint="-4.9989318521683403E-2"/>
      </left>
      <right style="medium">
        <color indexed="64"/>
      </right>
      <top style="medium">
        <color indexed="64"/>
      </top>
      <bottom style="medium">
        <color theme="0" tint="-4.9989318521683403E-2"/>
      </bottom>
      <diagonal/>
    </border>
    <border>
      <left style="medium">
        <color indexed="64"/>
      </left>
      <right style="medium">
        <color theme="0" tint="-4.9989318521683403E-2"/>
      </right>
      <top style="medium">
        <color theme="0" tint="-4.9989318521683403E-2"/>
      </top>
      <bottom style="medium">
        <color theme="0" tint="-4.9989318521683403E-2"/>
      </bottom>
      <diagonal/>
    </border>
    <border>
      <left style="medium">
        <color theme="0" tint="-4.9989318521683403E-2"/>
      </left>
      <right style="medium">
        <color theme="0" tint="-4.9989318521683403E-2"/>
      </right>
      <top style="medium">
        <color theme="0" tint="-4.9989318521683403E-2"/>
      </top>
      <bottom style="medium">
        <color theme="0" tint="-4.9989318521683403E-2"/>
      </bottom>
      <diagonal/>
    </border>
    <border>
      <left style="medium">
        <color theme="0" tint="-4.9989318521683403E-2"/>
      </left>
      <right style="medium">
        <color indexed="64"/>
      </right>
      <top style="medium">
        <color theme="0" tint="-4.9989318521683403E-2"/>
      </top>
      <bottom style="medium">
        <color theme="0" tint="-4.9989318521683403E-2"/>
      </bottom>
      <diagonal/>
    </border>
    <border>
      <left style="medium">
        <color indexed="64"/>
      </left>
      <right style="medium">
        <color theme="0" tint="-4.9989318521683403E-2"/>
      </right>
      <top style="medium">
        <color theme="0" tint="-4.9989318521683403E-2"/>
      </top>
      <bottom style="medium">
        <color indexed="64"/>
      </bottom>
      <diagonal/>
    </border>
    <border>
      <left style="medium">
        <color theme="0" tint="-4.9989318521683403E-2"/>
      </left>
      <right style="medium">
        <color theme="0" tint="-4.9989318521683403E-2"/>
      </right>
      <top style="medium">
        <color theme="0" tint="-4.9989318521683403E-2"/>
      </top>
      <bottom style="medium">
        <color indexed="64"/>
      </bottom>
      <diagonal/>
    </border>
    <border>
      <left style="medium">
        <color theme="0" tint="-4.9989318521683403E-2"/>
      </left>
      <right style="medium">
        <color indexed="64"/>
      </right>
      <top style="medium">
        <color theme="0" tint="-4.9989318521683403E-2"/>
      </top>
      <bottom style="medium">
        <color indexed="64"/>
      </bottom>
      <diagonal/>
    </border>
    <border>
      <left style="thin">
        <color indexed="64"/>
      </left>
      <right style="thin">
        <color indexed="64"/>
      </right>
      <top style="thin">
        <color indexed="64"/>
      </top>
      <bottom/>
      <diagonal/>
    </border>
    <border>
      <left/>
      <right/>
      <top/>
      <bottom style="hair">
        <color theme="0" tint="-0.499984740745262"/>
      </bottom>
      <diagonal/>
    </border>
    <border>
      <left/>
      <right/>
      <top style="hair">
        <color theme="0" tint="-0.499984740745262"/>
      </top>
      <bottom style="hair">
        <color theme="0" tint="-0.499984740745262"/>
      </bottom>
      <diagonal/>
    </border>
    <border>
      <left/>
      <right/>
      <top style="thin">
        <color indexed="64"/>
      </top>
      <bottom style="hair">
        <color theme="0" tint="-0.499984740745262"/>
      </bottom>
      <diagonal/>
    </border>
    <border>
      <left/>
      <right/>
      <top/>
      <bottom style="hair">
        <color theme="0" tint="-0.14996795556505021"/>
      </bottom>
      <diagonal/>
    </border>
    <border>
      <left/>
      <right/>
      <top style="hair">
        <color theme="0" tint="-0.14996795556505021"/>
      </top>
      <bottom style="hair">
        <color theme="0" tint="-0.14996795556505021"/>
      </bottom>
      <diagonal/>
    </border>
    <border>
      <left style="medium">
        <color auto="1"/>
      </left>
      <right style="medium">
        <color auto="1"/>
      </right>
      <top/>
      <bottom style="thin">
        <color indexed="64"/>
      </bottom>
      <diagonal/>
    </border>
    <border>
      <left/>
      <right/>
      <top/>
      <bottom style="medium">
        <color rgb="FF505050"/>
      </bottom>
      <diagonal/>
    </border>
    <border>
      <left style="medium">
        <color rgb="FF505050"/>
      </left>
      <right/>
      <top/>
      <bottom style="medium">
        <color rgb="FF505050"/>
      </bottom>
      <diagonal/>
    </border>
    <border>
      <left/>
      <right style="medium">
        <color rgb="FF505050"/>
      </right>
      <top/>
      <bottom style="medium">
        <color rgb="FF505050"/>
      </bottom>
      <diagonal/>
    </border>
    <border>
      <left style="medium">
        <color rgb="FF505050"/>
      </left>
      <right/>
      <top/>
      <bottom/>
      <diagonal/>
    </border>
    <border>
      <left/>
      <right/>
      <top/>
      <bottom style="thin">
        <color theme="0" tint="-0.499984740745262"/>
      </bottom>
      <diagonal/>
    </border>
  </borders>
  <cellStyleXfs count="6">
    <xf numFmtId="0" fontId="0" fillId="0" borderId="0"/>
    <xf numFmtId="0" fontId="8" fillId="0" borderId="0" applyNumberFormat="0" applyFill="0" applyBorder="0" applyProtection="0">
      <alignment vertical="top" wrapText="1"/>
    </xf>
    <xf numFmtId="0" fontId="12" fillId="0" borderId="0" applyNumberFormat="0" applyFill="0" applyBorder="0" applyAlignment="0" applyProtection="0"/>
    <xf numFmtId="0" fontId="76" fillId="0" borderId="0" applyNumberFormat="0" applyFill="0" applyBorder="0" applyProtection="0">
      <alignment vertical="top" wrapText="1"/>
    </xf>
    <xf numFmtId="44" fontId="87" fillId="0" borderId="0" applyFont="0" applyFill="0" applyBorder="0" applyAlignment="0" applyProtection="0"/>
    <xf numFmtId="0" fontId="76" fillId="0" borderId="0" applyNumberFormat="0" applyFill="0" applyBorder="0" applyProtection="0">
      <alignment vertical="top" wrapText="1"/>
    </xf>
  </cellStyleXfs>
  <cellXfs count="1120">
    <xf numFmtId="0" fontId="0" fillId="0" borderId="0" xfId="0"/>
    <xf numFmtId="0" fontId="1" fillId="0" borderId="0" xfId="0" applyFont="1"/>
    <xf numFmtId="0" fontId="1" fillId="2" borderId="0" xfId="0" applyFont="1" applyFill="1"/>
    <xf numFmtId="0" fontId="0" fillId="2" borderId="0" xfId="0" applyFill="1"/>
    <xf numFmtId="0" fontId="2" fillId="3" borderId="2" xfId="0" applyFont="1" applyFill="1" applyBorder="1"/>
    <xf numFmtId="0" fontId="2" fillId="3" borderId="0" xfId="0" applyFont="1" applyFill="1"/>
    <xf numFmtId="0" fontId="1" fillId="5" borderId="0" xfId="0" applyFont="1" applyFill="1"/>
    <xf numFmtId="0" fontId="1" fillId="2" borderId="13" xfId="0" applyFont="1" applyFill="1" applyBorder="1"/>
    <xf numFmtId="0" fontId="5" fillId="2" borderId="0" xfId="0" applyFont="1" applyFill="1"/>
    <xf numFmtId="0" fontId="0" fillId="0" borderId="0" xfId="0" applyAlignment="1">
      <alignment horizontal="center"/>
    </xf>
    <xf numFmtId="0" fontId="6" fillId="0" borderId="0" xfId="0" applyFont="1" applyAlignment="1">
      <alignment horizontal="right"/>
    </xf>
    <xf numFmtId="0" fontId="6" fillId="0" borderId="0" xfId="0" applyFont="1" applyAlignment="1">
      <alignment horizontal="center"/>
    </xf>
    <xf numFmtId="0" fontId="7" fillId="0" borderId="0" xfId="0" applyFont="1"/>
    <xf numFmtId="0" fontId="0" fillId="0" borderId="0" xfId="0" applyAlignment="1">
      <alignment horizontal="left"/>
    </xf>
    <xf numFmtId="0" fontId="14" fillId="0" borderId="0" xfId="0" applyFont="1"/>
    <xf numFmtId="0" fontId="15" fillId="3" borderId="0" xfId="0" applyFont="1" applyFill="1"/>
    <xf numFmtId="0" fontId="7" fillId="0" borderId="0" xfId="0" applyFont="1" applyAlignment="1">
      <alignment horizontal="center"/>
    </xf>
    <xf numFmtId="0" fontId="6" fillId="0" borderId="0" xfId="0" applyFont="1"/>
    <xf numFmtId="0" fontId="16" fillId="0" borderId="0" xfId="0" applyFont="1" applyAlignment="1">
      <alignment horizontal="left"/>
    </xf>
    <xf numFmtId="0" fontId="6" fillId="0" borderId="0" xfId="0" quotePrefix="1" applyFont="1"/>
    <xf numFmtId="0" fontId="6" fillId="0" borderId="0" xfId="0" applyFont="1" applyAlignment="1">
      <alignment horizontal="left"/>
    </xf>
    <xf numFmtId="0" fontId="7" fillId="0" borderId="0" xfId="0" applyFont="1" applyAlignment="1">
      <alignment horizontal="right"/>
    </xf>
    <xf numFmtId="0" fontId="17" fillId="0" borderId="0" xfId="0" applyFont="1" applyAlignment="1">
      <alignment horizontal="left" vertical="center" indent="1"/>
    </xf>
    <xf numFmtId="0" fontId="18" fillId="0" borderId="0" xfId="0" applyFont="1" applyAlignment="1">
      <alignment horizontal="left" vertical="center" indent="1"/>
    </xf>
    <xf numFmtId="0" fontId="6" fillId="2" borderId="0" xfId="0" applyFont="1" applyFill="1"/>
    <xf numFmtId="0" fontId="6" fillId="2" borderId="23" xfId="0" applyFont="1" applyFill="1" applyBorder="1"/>
    <xf numFmtId="0" fontId="6" fillId="5" borderId="0" xfId="0" applyFont="1" applyFill="1"/>
    <xf numFmtId="0" fontId="6" fillId="2" borderId="5" xfId="0" applyFont="1" applyFill="1" applyBorder="1"/>
    <xf numFmtId="0" fontId="6" fillId="2" borderId="6" xfId="0" applyFont="1" applyFill="1" applyBorder="1"/>
    <xf numFmtId="0" fontId="6" fillId="2" borderId="7" xfId="0" applyFont="1" applyFill="1" applyBorder="1"/>
    <xf numFmtId="0" fontId="6" fillId="2" borderId="8" xfId="0" applyFont="1" applyFill="1" applyBorder="1"/>
    <xf numFmtId="0" fontId="6" fillId="2" borderId="9" xfId="0" applyFont="1" applyFill="1" applyBorder="1"/>
    <xf numFmtId="0" fontId="6" fillId="2" borderId="10" xfId="0" applyFont="1" applyFill="1" applyBorder="1"/>
    <xf numFmtId="0" fontId="6" fillId="2" borderId="11" xfId="0" applyFont="1" applyFill="1" applyBorder="1"/>
    <xf numFmtId="0" fontId="0" fillId="6" borderId="0" xfId="0" applyFill="1"/>
    <xf numFmtId="0" fontId="0" fillId="7" borderId="0" xfId="0" applyFill="1"/>
    <xf numFmtId="0" fontId="0" fillId="8" borderId="0" xfId="0" applyFill="1"/>
    <xf numFmtId="0" fontId="0" fillId="9" borderId="0" xfId="0" applyFill="1"/>
    <xf numFmtId="0" fontId="1" fillId="3" borderId="0" xfId="0" applyFont="1" applyFill="1"/>
    <xf numFmtId="0" fontId="19" fillId="0" borderId="0" xfId="0" applyFont="1" applyAlignment="1">
      <alignment vertical="center"/>
    </xf>
    <xf numFmtId="0" fontId="0" fillId="0" borderId="30" xfId="0" applyBorder="1"/>
    <xf numFmtId="0" fontId="0" fillId="0" borderId="31" xfId="0" applyBorder="1"/>
    <xf numFmtId="0" fontId="1" fillId="0" borderId="0" xfId="0" applyFont="1" applyAlignment="1">
      <alignment horizontal="right"/>
    </xf>
    <xf numFmtId="0" fontId="5" fillId="0" borderId="0" xfId="0" applyFont="1" applyAlignment="1">
      <alignment horizontal="right"/>
    </xf>
    <xf numFmtId="0" fontId="1" fillId="6" borderId="5" xfId="0" applyFont="1" applyFill="1" applyBorder="1"/>
    <xf numFmtId="0" fontId="1" fillId="6" borderId="6" xfId="0" applyFont="1" applyFill="1" applyBorder="1"/>
    <xf numFmtId="0" fontId="0" fillId="6" borderId="7" xfId="0" applyFill="1" applyBorder="1"/>
    <xf numFmtId="0" fontId="1" fillId="6" borderId="8" xfId="0" applyFont="1" applyFill="1" applyBorder="1"/>
    <xf numFmtId="0" fontId="6" fillId="0" borderId="0" xfId="0" applyFont="1" applyAlignment="1">
      <alignment horizontal="left" indent="1"/>
    </xf>
    <xf numFmtId="0" fontId="21" fillId="0" borderId="0" xfId="0" applyFont="1" applyAlignment="1">
      <alignment horizontal="left" vertical="center" indent="1"/>
    </xf>
    <xf numFmtId="0" fontId="0" fillId="3" borderId="0" xfId="0" applyFill="1"/>
    <xf numFmtId="0" fontId="15" fillId="3" borderId="0" xfId="2" applyFont="1" applyFill="1"/>
    <xf numFmtId="0" fontId="11" fillId="3" borderId="0" xfId="0" applyFont="1" applyFill="1"/>
    <xf numFmtId="0" fontId="3" fillId="3" borderId="0" xfId="0" applyFont="1" applyFill="1"/>
    <xf numFmtId="0" fontId="15" fillId="3" borderId="0" xfId="0" applyFont="1" applyFill="1" applyAlignment="1">
      <alignment horizontal="left"/>
    </xf>
    <xf numFmtId="0" fontId="15" fillId="3" borderId="0" xfId="0" applyFont="1" applyFill="1" applyAlignment="1">
      <alignment horizontal="center"/>
    </xf>
    <xf numFmtId="0" fontId="15" fillId="3" borderId="0" xfId="0" applyFont="1" applyFill="1" applyAlignment="1">
      <alignment horizontal="right"/>
    </xf>
    <xf numFmtId="0" fontId="0" fillId="0" borderId="30" xfId="0" applyBorder="1" applyAlignment="1">
      <alignment horizontal="center"/>
    </xf>
    <xf numFmtId="0" fontId="0" fillId="0" borderId="31" xfId="0" applyBorder="1" applyAlignment="1">
      <alignment horizontal="center"/>
    </xf>
    <xf numFmtId="0" fontId="0" fillId="0" borderId="33" xfId="0" applyBorder="1" applyAlignment="1">
      <alignment horizontal="center"/>
    </xf>
    <xf numFmtId="0" fontId="15" fillId="3" borderId="24" xfId="0" applyFont="1" applyFill="1" applyBorder="1"/>
    <xf numFmtId="0" fontId="1" fillId="3" borderId="13" xfId="0" applyFont="1" applyFill="1" applyBorder="1"/>
    <xf numFmtId="0" fontId="1" fillId="3" borderId="35" xfId="0" applyFont="1" applyFill="1" applyBorder="1"/>
    <xf numFmtId="0" fontId="15" fillId="3" borderId="1" xfId="0" applyFont="1" applyFill="1" applyBorder="1"/>
    <xf numFmtId="0" fontId="15" fillId="3" borderId="2" xfId="0" applyFont="1" applyFill="1" applyBorder="1"/>
    <xf numFmtId="0" fontId="0" fillId="6" borderId="8" xfId="0" applyFill="1" applyBorder="1"/>
    <xf numFmtId="0" fontId="5" fillId="6" borderId="7" xfId="0" applyFont="1" applyFill="1" applyBorder="1" applyAlignment="1">
      <alignment horizontal="left"/>
    </xf>
    <xf numFmtId="0" fontId="3" fillId="3" borderId="13" xfId="0" applyFont="1" applyFill="1" applyBorder="1"/>
    <xf numFmtId="0" fontId="24" fillId="3" borderId="13" xfId="0" applyFont="1" applyFill="1" applyBorder="1"/>
    <xf numFmtId="0" fontId="0" fillId="5" borderId="0" xfId="0" applyFill="1"/>
    <xf numFmtId="0" fontId="0" fillId="2" borderId="21" xfId="0" applyFill="1" applyBorder="1"/>
    <xf numFmtId="0" fontId="0" fillId="2" borderId="22" xfId="0" applyFill="1" applyBorder="1"/>
    <xf numFmtId="0" fontId="23" fillId="2" borderId="22" xfId="0" applyFont="1" applyFill="1" applyBorder="1"/>
    <xf numFmtId="0" fontId="1" fillId="2" borderId="22" xfId="0" applyFont="1" applyFill="1" applyBorder="1"/>
    <xf numFmtId="0" fontId="1" fillId="2" borderId="30" xfId="0" applyFont="1" applyFill="1" applyBorder="1"/>
    <xf numFmtId="0" fontId="0" fillId="2" borderId="30" xfId="0" applyFill="1" applyBorder="1" applyAlignment="1">
      <alignment horizontal="center"/>
    </xf>
    <xf numFmtId="0" fontId="0" fillId="2" borderId="29" xfId="0" applyFill="1" applyBorder="1"/>
    <xf numFmtId="0" fontId="23" fillId="2" borderId="0" xfId="0" applyFont="1" applyFill="1"/>
    <xf numFmtId="0" fontId="1" fillId="2" borderId="31" xfId="0" applyFont="1" applyFill="1" applyBorder="1"/>
    <xf numFmtId="0" fontId="0" fillId="2" borderId="29" xfId="0" applyFill="1" applyBorder="1" applyAlignment="1">
      <alignment horizontal="left"/>
    </xf>
    <xf numFmtId="0" fontId="0" fillId="2" borderId="31" xfId="0" applyFill="1" applyBorder="1" applyAlignment="1">
      <alignment horizontal="center"/>
    </xf>
    <xf numFmtId="0" fontId="1" fillId="2" borderId="23" xfId="0" applyFont="1" applyFill="1" applyBorder="1"/>
    <xf numFmtId="0" fontId="0" fillId="2" borderId="32" xfId="0" applyFill="1" applyBorder="1"/>
    <xf numFmtId="0" fontId="0" fillId="2" borderId="23" xfId="0" applyFill="1" applyBorder="1"/>
    <xf numFmtId="0" fontId="23" fillId="2" borderId="23" xfId="0" applyFont="1" applyFill="1" applyBorder="1"/>
    <xf numFmtId="0" fontId="1" fillId="2" borderId="33" xfId="0" applyFont="1" applyFill="1" applyBorder="1"/>
    <xf numFmtId="0" fontId="0" fillId="2" borderId="21" xfId="0" applyFill="1" applyBorder="1" applyAlignment="1">
      <alignment horizontal="left"/>
    </xf>
    <xf numFmtId="0" fontId="0" fillId="2" borderId="21" xfId="0" applyFill="1" applyBorder="1" applyAlignment="1">
      <alignment horizontal="left" indent="1"/>
    </xf>
    <xf numFmtId="0" fontId="0" fillId="2" borderId="29" xfId="0" applyFill="1" applyBorder="1" applyAlignment="1">
      <alignment horizontal="left" indent="1"/>
    </xf>
    <xf numFmtId="0" fontId="0" fillId="2" borderId="32" xfId="0" applyFill="1" applyBorder="1" applyAlignment="1">
      <alignment horizontal="left" indent="1"/>
    </xf>
    <xf numFmtId="0" fontId="11" fillId="3" borderId="2" xfId="0" applyFont="1" applyFill="1" applyBorder="1"/>
    <xf numFmtId="0" fontId="11" fillId="3" borderId="3" xfId="0" applyFont="1" applyFill="1" applyBorder="1"/>
    <xf numFmtId="0" fontId="22" fillId="0" borderId="0" xfId="0" applyFont="1" applyAlignment="1">
      <alignment horizontal="left" vertical="center"/>
    </xf>
    <xf numFmtId="0" fontId="22" fillId="10" borderId="0" xfId="0" applyFont="1" applyFill="1" applyAlignment="1">
      <alignment horizontal="left" vertical="center"/>
    </xf>
    <xf numFmtId="0" fontId="25" fillId="3" borderId="0" xfId="0" applyFont="1" applyFill="1"/>
    <xf numFmtId="0" fontId="0" fillId="0" borderId="21" xfId="0" applyBorder="1" applyAlignment="1">
      <alignment horizontal="center"/>
    </xf>
    <xf numFmtId="0" fontId="0" fillId="0" borderId="29" xfId="0" applyBorder="1" applyAlignment="1">
      <alignment horizontal="center"/>
    </xf>
    <xf numFmtId="0" fontId="0" fillId="0" borderId="32" xfId="0" applyBorder="1" applyAlignment="1">
      <alignment horizontal="center"/>
    </xf>
    <xf numFmtId="0" fontId="0" fillId="2" borderId="22" xfId="0" applyFill="1" applyBorder="1" applyAlignment="1">
      <alignment horizontal="center"/>
    </xf>
    <xf numFmtId="0" fontId="0" fillId="2" borderId="0" xfId="0" applyFill="1" applyAlignment="1">
      <alignment horizontal="center"/>
    </xf>
    <xf numFmtId="0" fontId="0" fillId="2" borderId="23" xfId="0" applyFill="1" applyBorder="1" applyAlignment="1">
      <alignment horizontal="center"/>
    </xf>
    <xf numFmtId="0" fontId="5" fillId="6" borderId="8" xfId="0" applyFont="1" applyFill="1" applyBorder="1"/>
    <xf numFmtId="0" fontId="5" fillId="6" borderId="11" xfId="0" applyFont="1" applyFill="1" applyBorder="1"/>
    <xf numFmtId="0" fontId="11" fillId="0" borderId="0" xfId="0" applyFont="1"/>
    <xf numFmtId="0" fontId="27" fillId="2" borderId="22" xfId="0" applyFont="1" applyFill="1" applyBorder="1"/>
    <xf numFmtId="0" fontId="27" fillId="2" borderId="30" xfId="0" applyFont="1" applyFill="1" applyBorder="1"/>
    <xf numFmtId="0" fontId="27" fillId="2" borderId="0" xfId="0" applyFont="1" applyFill="1"/>
    <xf numFmtId="0" fontId="27" fillId="2" borderId="31" xfId="0" applyFont="1" applyFill="1" applyBorder="1"/>
    <xf numFmtId="0" fontId="27" fillId="2" borderId="23" xfId="0" applyFont="1" applyFill="1" applyBorder="1"/>
    <xf numFmtId="0" fontId="27" fillId="2" borderId="33" xfId="0" applyFont="1" applyFill="1" applyBorder="1"/>
    <xf numFmtId="0" fontId="0" fillId="2" borderId="30" xfId="0" applyFill="1" applyBorder="1"/>
    <xf numFmtId="0" fontId="14" fillId="2" borderId="29" xfId="0" applyFont="1" applyFill="1" applyBorder="1"/>
    <xf numFmtId="0" fontId="0" fillId="2" borderId="31" xfId="0" applyFill="1" applyBorder="1"/>
    <xf numFmtId="0" fontId="0" fillId="2" borderId="33" xfId="0" applyFill="1" applyBorder="1"/>
    <xf numFmtId="0" fontId="11" fillId="3" borderId="4" xfId="0" applyFont="1" applyFill="1" applyBorder="1"/>
    <xf numFmtId="0" fontId="11" fillId="3" borderId="6" xfId="0" applyFont="1" applyFill="1" applyBorder="1"/>
    <xf numFmtId="0" fontId="11" fillId="3" borderId="11" xfId="0" applyFont="1" applyFill="1" applyBorder="1"/>
    <xf numFmtId="0" fontId="15" fillId="4" borderId="1" xfId="0" applyFont="1" applyFill="1" applyBorder="1"/>
    <xf numFmtId="0" fontId="15" fillId="4" borderId="2" xfId="0" applyFont="1" applyFill="1" applyBorder="1"/>
    <xf numFmtId="0" fontId="15" fillId="4" borderId="3" xfId="0" applyFont="1" applyFill="1" applyBorder="1"/>
    <xf numFmtId="0" fontId="0" fillId="5" borderId="4" xfId="0" applyFill="1" applyBorder="1" applyAlignment="1">
      <alignment horizontal="center"/>
    </xf>
    <xf numFmtId="0" fontId="0" fillId="5" borderId="5" xfId="0" applyFill="1" applyBorder="1"/>
    <xf numFmtId="0" fontId="0" fillId="5" borderId="6" xfId="0" applyFill="1" applyBorder="1"/>
    <xf numFmtId="0" fontId="5" fillId="2" borderId="7" xfId="0" applyFont="1" applyFill="1" applyBorder="1" applyAlignment="1">
      <alignment horizontal="center"/>
    </xf>
    <xf numFmtId="0" fontId="0" fillId="2" borderId="8" xfId="0" applyFill="1" applyBorder="1"/>
    <xf numFmtId="0" fontId="0" fillId="5" borderId="7" xfId="0" applyFill="1" applyBorder="1" applyAlignment="1">
      <alignment horizontal="center"/>
    </xf>
    <xf numFmtId="0" fontId="0" fillId="5" borderId="8" xfId="0" applyFill="1" applyBorder="1"/>
    <xf numFmtId="0" fontId="29" fillId="2" borderId="7" xfId="0" applyFont="1" applyFill="1" applyBorder="1" applyAlignment="1">
      <alignment horizontal="center"/>
    </xf>
    <xf numFmtId="0" fontId="0" fillId="5" borderId="9" xfId="0" applyFill="1" applyBorder="1" applyAlignment="1">
      <alignment horizontal="center"/>
    </xf>
    <xf numFmtId="0" fontId="0" fillId="5" borderId="10" xfId="0" applyFill="1" applyBorder="1"/>
    <xf numFmtId="0" fontId="0" fillId="5" borderId="11" xfId="0" applyFill="1" applyBorder="1"/>
    <xf numFmtId="0" fontId="11" fillId="3" borderId="7" xfId="0" applyFont="1" applyFill="1" applyBorder="1"/>
    <xf numFmtId="0" fontId="11" fillId="3" borderId="8" xfId="0" applyFont="1" applyFill="1" applyBorder="1"/>
    <xf numFmtId="0" fontId="0" fillId="6" borderId="9" xfId="0" applyFill="1" applyBorder="1"/>
    <xf numFmtId="0" fontId="0" fillId="6" borderId="10" xfId="0" applyFill="1" applyBorder="1"/>
    <xf numFmtId="0" fontId="0" fillId="6" borderId="11" xfId="0" applyFill="1" applyBorder="1"/>
    <xf numFmtId="0" fontId="0" fillId="6" borderId="31" xfId="0" applyFill="1" applyBorder="1"/>
    <xf numFmtId="0" fontId="0" fillId="6" borderId="22" xfId="0" applyFill="1" applyBorder="1"/>
    <xf numFmtId="0" fontId="0" fillId="6" borderId="18" xfId="0" applyFill="1" applyBorder="1"/>
    <xf numFmtId="0" fontId="0" fillId="6" borderId="19" xfId="0" applyFill="1" applyBorder="1"/>
    <xf numFmtId="0" fontId="0" fillId="6" borderId="36" xfId="0" applyFill="1" applyBorder="1"/>
    <xf numFmtId="0" fontId="0" fillId="6" borderId="34" xfId="0" applyFill="1" applyBorder="1" applyAlignment="1">
      <alignment horizontal="right"/>
    </xf>
    <xf numFmtId="0" fontId="0" fillId="6" borderId="34" xfId="0" applyFill="1" applyBorder="1"/>
    <xf numFmtId="0" fontId="0" fillId="6" borderId="20" xfId="0" applyFill="1" applyBorder="1"/>
    <xf numFmtId="0" fontId="0" fillId="6" borderId="28" xfId="0" applyFill="1" applyBorder="1"/>
    <xf numFmtId="0" fontId="0" fillId="6" borderId="37" xfId="0" applyFill="1" applyBorder="1"/>
    <xf numFmtId="0" fontId="0" fillId="6" borderId="38" xfId="0" applyFill="1" applyBorder="1"/>
    <xf numFmtId="0" fontId="13" fillId="2" borderId="4" xfId="0" applyFont="1" applyFill="1" applyBorder="1"/>
    <xf numFmtId="0" fontId="13" fillId="2" borderId="7" xfId="0" applyFont="1" applyFill="1" applyBorder="1"/>
    <xf numFmtId="0" fontId="13" fillId="2" borderId="9" xfId="0" applyFont="1" applyFill="1" applyBorder="1"/>
    <xf numFmtId="0" fontId="0" fillId="0" borderId="4" xfId="0" applyBorder="1"/>
    <xf numFmtId="0" fontId="0" fillId="0" borderId="6" xfId="0" applyBorder="1" applyAlignment="1">
      <alignment horizontal="center"/>
    </xf>
    <xf numFmtId="0" fontId="0" fillId="0" borderId="7" xfId="0" applyBorder="1"/>
    <xf numFmtId="0" fontId="0" fillId="0" borderId="8" xfId="0" applyBorder="1" applyAlignment="1">
      <alignment horizontal="center"/>
    </xf>
    <xf numFmtId="0" fontId="0" fillId="0" borderId="9" xfId="0" applyBorder="1"/>
    <xf numFmtId="0" fontId="0" fillId="0" borderId="11" xfId="0" applyBorder="1" applyAlignment="1">
      <alignment horizontal="center"/>
    </xf>
    <xf numFmtId="0" fontId="11" fillId="3" borderId="5" xfId="0" applyFont="1" applyFill="1" applyBorder="1"/>
    <xf numFmtId="0" fontId="0" fillId="2" borderId="22" xfId="0" quotePrefix="1" applyFill="1" applyBorder="1"/>
    <xf numFmtId="0" fontId="0" fillId="2" borderId="0" xfId="0" quotePrefix="1" applyFill="1"/>
    <xf numFmtId="0" fontId="0" fillId="2" borderId="23" xfId="0" quotePrefix="1" applyFill="1" applyBorder="1"/>
    <xf numFmtId="0" fontId="1" fillId="2" borderId="21" xfId="0" applyFont="1" applyFill="1" applyBorder="1" applyAlignment="1">
      <alignment horizontal="left"/>
    </xf>
    <xf numFmtId="0" fontId="1" fillId="2" borderId="29" xfId="0" applyFont="1" applyFill="1" applyBorder="1" applyAlignment="1">
      <alignment horizontal="left"/>
    </xf>
    <xf numFmtId="0" fontId="1" fillId="2" borderId="32" xfId="0" applyFont="1" applyFill="1" applyBorder="1" applyAlignment="1">
      <alignment horizontal="left"/>
    </xf>
    <xf numFmtId="0" fontId="25" fillId="2" borderId="0" xfId="0" applyFont="1" applyFill="1"/>
    <xf numFmtId="0" fontId="26" fillId="2" borderId="0" xfId="0" applyFont="1" applyFill="1"/>
    <xf numFmtId="0" fontId="30" fillId="0" borderId="0" xfId="0" applyFont="1"/>
    <xf numFmtId="0" fontId="3" fillId="3" borderId="5" xfId="0" applyFont="1" applyFill="1" applyBorder="1"/>
    <xf numFmtId="0" fontId="3" fillId="3" borderId="6" xfId="0" applyFont="1" applyFill="1" applyBorder="1"/>
    <xf numFmtId="0" fontId="0" fillId="5" borderId="0" xfId="0" applyFill="1" applyAlignment="1">
      <alignment horizontal="right"/>
    </xf>
    <xf numFmtId="0" fontId="0" fillId="2" borderId="7" xfId="0" applyFill="1" applyBorder="1"/>
    <xf numFmtId="0" fontId="31" fillId="0" borderId="0" xfId="0" applyFont="1" applyAlignment="1">
      <alignment wrapText="1"/>
    </xf>
    <xf numFmtId="0" fontId="32" fillId="0" borderId="0" xfId="0" applyFont="1" applyAlignment="1">
      <alignment wrapText="1"/>
    </xf>
    <xf numFmtId="0" fontId="0" fillId="0" borderId="0" xfId="0" applyAlignment="1">
      <alignment wrapText="1"/>
    </xf>
    <xf numFmtId="1" fontId="32" fillId="0" borderId="0" xfId="0" applyNumberFormat="1" applyFont="1" applyAlignment="1">
      <alignment horizontal="center"/>
    </xf>
    <xf numFmtId="0" fontId="31" fillId="0" borderId="0" xfId="0" applyFont="1" applyAlignment="1">
      <alignment horizontal="center"/>
    </xf>
    <xf numFmtId="0" fontId="33" fillId="0" borderId="0" xfId="0" applyFont="1" applyAlignment="1">
      <alignment wrapText="1"/>
    </xf>
    <xf numFmtId="0" fontId="1" fillId="2" borderId="21" xfId="0" applyFont="1" applyFill="1" applyBorder="1"/>
    <xf numFmtId="0" fontId="1" fillId="2" borderId="32" xfId="0" applyFont="1" applyFill="1" applyBorder="1"/>
    <xf numFmtId="0" fontId="28" fillId="2" borderId="0" xfId="0" applyFont="1" applyFill="1"/>
    <xf numFmtId="0" fontId="0" fillId="6" borderId="31" xfId="0" applyFill="1" applyBorder="1" applyAlignment="1">
      <alignment horizontal="right"/>
    </xf>
    <xf numFmtId="0" fontId="0" fillId="6" borderId="37" xfId="0" applyFill="1" applyBorder="1" applyAlignment="1">
      <alignment horizontal="right"/>
    </xf>
    <xf numFmtId="0" fontId="14" fillId="2" borderId="0" xfId="0" applyFont="1" applyFill="1"/>
    <xf numFmtId="0" fontId="0" fillId="2" borderId="1" xfId="0" applyFill="1" applyBorder="1"/>
    <xf numFmtId="0" fontId="0" fillId="2" borderId="2" xfId="0" applyFill="1" applyBorder="1"/>
    <xf numFmtId="0" fontId="11" fillId="3" borderId="10" xfId="0" applyFont="1" applyFill="1" applyBorder="1"/>
    <xf numFmtId="0" fontId="0" fillId="0" borderId="2" xfId="0" applyBorder="1"/>
    <xf numFmtId="0" fontId="5" fillId="6" borderId="0" xfId="0" applyFont="1" applyFill="1" applyAlignment="1">
      <alignment horizontal="left"/>
    </xf>
    <xf numFmtId="0" fontId="1" fillId="6" borderId="0" xfId="0" applyFont="1" applyFill="1" applyAlignment="1">
      <alignment horizontal="left"/>
    </xf>
    <xf numFmtId="0" fontId="5" fillId="6" borderId="10" xfId="0" applyFont="1" applyFill="1" applyBorder="1" applyAlignment="1">
      <alignment horizontal="left"/>
    </xf>
    <xf numFmtId="0" fontId="0" fillId="3" borderId="8" xfId="0" applyFill="1" applyBorder="1"/>
    <xf numFmtId="0" fontId="15" fillId="3" borderId="7" xfId="0" applyFont="1" applyFill="1" applyBorder="1"/>
    <xf numFmtId="0" fontId="0" fillId="0" borderId="10" xfId="0" applyBorder="1"/>
    <xf numFmtId="0" fontId="13" fillId="2" borderId="6" xfId="0" applyFont="1" applyFill="1" applyBorder="1" applyAlignment="1">
      <alignment horizontal="right"/>
    </xf>
    <xf numFmtId="0" fontId="13" fillId="2" borderId="8" xfId="0" applyFont="1" applyFill="1" applyBorder="1" applyAlignment="1">
      <alignment horizontal="right"/>
    </xf>
    <xf numFmtId="0" fontId="0" fillId="2" borderId="5" xfId="0" applyFill="1" applyBorder="1"/>
    <xf numFmtId="0" fontId="13" fillId="2" borderId="10" xfId="0" applyFont="1" applyFill="1" applyBorder="1" applyAlignment="1">
      <alignment horizontal="right"/>
    </xf>
    <xf numFmtId="0" fontId="14" fillId="2" borderId="39" xfId="0" applyFont="1" applyFill="1" applyBorder="1"/>
    <xf numFmtId="0" fontId="0" fillId="5" borderId="31" xfId="0" applyFill="1" applyBorder="1"/>
    <xf numFmtId="0" fontId="1" fillId="2" borderId="5" xfId="0" applyFont="1" applyFill="1" applyBorder="1"/>
    <xf numFmtId="0" fontId="0" fillId="5" borderId="23" xfId="0" applyFill="1" applyBorder="1"/>
    <xf numFmtId="0" fontId="5" fillId="0" borderId="0" xfId="0" applyFont="1" applyAlignment="1">
      <alignment horizontal="left"/>
    </xf>
    <xf numFmtId="0" fontId="0" fillId="5" borderId="0" xfId="0" applyFill="1" applyAlignment="1">
      <alignment horizontal="center"/>
    </xf>
    <xf numFmtId="0" fontId="0" fillId="0" borderId="22" xfId="0" applyBorder="1" applyAlignment="1">
      <alignment horizontal="center"/>
    </xf>
    <xf numFmtId="0" fontId="0" fillId="5" borderId="29" xfId="0" applyFill="1" applyBorder="1" applyAlignment="1">
      <alignment horizontal="center"/>
    </xf>
    <xf numFmtId="0" fontId="0" fillId="5" borderId="31" xfId="0" applyFill="1" applyBorder="1" applyAlignment="1">
      <alignment horizontal="center"/>
    </xf>
    <xf numFmtId="0" fontId="0" fillId="0" borderId="23" xfId="0" applyBorder="1" applyAlignment="1">
      <alignment horizontal="center"/>
    </xf>
    <xf numFmtId="16" fontId="0" fillId="0" borderId="31" xfId="0" quotePrefix="1" applyNumberFormat="1" applyBorder="1" applyAlignment="1">
      <alignment horizontal="center"/>
    </xf>
    <xf numFmtId="0" fontId="0" fillId="0" borderId="31" xfId="0" quotePrefix="1" applyBorder="1" applyAlignment="1">
      <alignment horizontal="center"/>
    </xf>
    <xf numFmtId="0" fontId="0" fillId="0" borderId="33" xfId="0" quotePrefix="1" applyBorder="1" applyAlignment="1">
      <alignment horizontal="center"/>
    </xf>
    <xf numFmtId="0" fontId="6" fillId="2" borderId="13" xfId="0" applyFont="1" applyFill="1" applyBorder="1"/>
    <xf numFmtId="0" fontId="0" fillId="2" borderId="3" xfId="0" applyFill="1" applyBorder="1"/>
    <xf numFmtId="0" fontId="0" fillId="2" borderId="31" xfId="0" applyFill="1" applyBorder="1" applyAlignment="1">
      <alignment horizontal="right"/>
    </xf>
    <xf numFmtId="0" fontId="0" fillId="2" borderId="33" xfId="0" applyFill="1" applyBorder="1" applyAlignment="1">
      <alignment horizontal="right"/>
    </xf>
    <xf numFmtId="0" fontId="5" fillId="2" borderId="32" xfId="0" applyFont="1" applyFill="1" applyBorder="1"/>
    <xf numFmtId="0" fontId="5" fillId="2" borderId="23" xfId="0" applyFont="1" applyFill="1" applyBorder="1"/>
    <xf numFmtId="0" fontId="36" fillId="2" borderId="29" xfId="0" applyFont="1" applyFill="1" applyBorder="1"/>
    <xf numFmtId="0" fontId="36" fillId="2" borderId="0" xfId="0" applyFont="1" applyFill="1"/>
    <xf numFmtId="0" fontId="0" fillId="2" borderId="26" xfId="0" applyFill="1" applyBorder="1"/>
    <xf numFmtId="0" fontId="0" fillId="2" borderId="18" xfId="0" applyFill="1" applyBorder="1"/>
    <xf numFmtId="0" fontId="0" fillId="2" borderId="19" xfId="0" applyFill="1" applyBorder="1"/>
    <xf numFmtId="0" fontId="0" fillId="2" borderId="19" xfId="0" applyFill="1" applyBorder="1" applyAlignment="1">
      <alignment horizontal="right"/>
    </xf>
    <xf numFmtId="0" fontId="0" fillId="2" borderId="34" xfId="0" applyFill="1" applyBorder="1"/>
    <xf numFmtId="0" fontId="0" fillId="2" borderId="20" xfId="0" applyFill="1" applyBorder="1"/>
    <xf numFmtId="0" fontId="5" fillId="2" borderId="8" xfId="0" applyFont="1" applyFill="1" applyBorder="1"/>
    <xf numFmtId="0" fontId="5" fillId="2" borderId="25" xfId="0" applyFont="1" applyFill="1" applyBorder="1"/>
    <xf numFmtId="0" fontId="0" fillId="2" borderId="15" xfId="0" applyFill="1" applyBorder="1"/>
    <xf numFmtId="0" fontId="0" fillId="2" borderId="16" xfId="0" applyFill="1" applyBorder="1"/>
    <xf numFmtId="0" fontId="0" fillId="2" borderId="40" xfId="0" applyFill="1" applyBorder="1" applyAlignment="1">
      <alignment horizontal="right"/>
    </xf>
    <xf numFmtId="0" fontId="0" fillId="2" borderId="41" xfId="0" applyFill="1" applyBorder="1"/>
    <xf numFmtId="0" fontId="0" fillId="2" borderId="17" xfId="0" applyFill="1" applyBorder="1"/>
    <xf numFmtId="0" fontId="0" fillId="0" borderId="9" xfId="0" applyBorder="1" applyAlignment="1">
      <alignment horizontal="center"/>
    </xf>
    <xf numFmtId="0" fontId="0" fillId="0" borderId="7" xfId="0" applyBorder="1" applyAlignment="1">
      <alignment horizontal="center"/>
    </xf>
    <xf numFmtId="0" fontId="5" fillId="2" borderId="0" xfId="0" applyFont="1" applyFill="1" applyAlignment="1">
      <alignment horizontal="center"/>
    </xf>
    <xf numFmtId="0" fontId="5" fillId="2" borderId="30" xfId="0" applyFont="1" applyFill="1" applyBorder="1"/>
    <xf numFmtId="0" fontId="5" fillId="2" borderId="31" xfId="0" applyFont="1" applyFill="1" applyBorder="1"/>
    <xf numFmtId="0" fontId="5" fillId="2" borderId="33" xfId="0" applyFont="1" applyFill="1" applyBorder="1"/>
    <xf numFmtId="0" fontId="0" fillId="2" borderId="24" xfId="0" applyFill="1" applyBorder="1" applyAlignment="1">
      <alignment horizontal="left"/>
    </xf>
    <xf numFmtId="0" fontId="5" fillId="2" borderId="30" xfId="0" applyFont="1" applyFill="1" applyBorder="1" applyAlignment="1">
      <alignment horizontal="right"/>
    </xf>
    <xf numFmtId="0" fontId="5" fillId="2" borderId="31" xfId="0" applyFont="1" applyFill="1" applyBorder="1" applyAlignment="1">
      <alignment horizontal="right"/>
    </xf>
    <xf numFmtId="0" fontId="5" fillId="2" borderId="10" xfId="0" applyFont="1" applyFill="1" applyBorder="1"/>
    <xf numFmtId="0" fontId="5" fillId="0" borderId="0" xfId="0" applyFont="1"/>
    <xf numFmtId="0" fontId="7" fillId="2" borderId="0" xfId="0" applyFont="1" applyFill="1"/>
    <xf numFmtId="0" fontId="34" fillId="2" borderId="0" xfId="0" applyFont="1" applyFill="1"/>
    <xf numFmtId="0" fontId="9" fillId="2" borderId="13" xfId="0" applyFont="1" applyFill="1" applyBorder="1"/>
    <xf numFmtId="0" fontId="9" fillId="2" borderId="23" xfId="0" applyFont="1" applyFill="1" applyBorder="1"/>
    <xf numFmtId="0" fontId="9" fillId="2" borderId="13" xfId="0" quotePrefix="1" applyFont="1" applyFill="1" applyBorder="1"/>
    <xf numFmtId="0" fontId="9" fillId="2" borderId="24" xfId="0" applyFont="1" applyFill="1" applyBorder="1"/>
    <xf numFmtId="0" fontId="39" fillId="2" borderId="0" xfId="0" applyFont="1" applyFill="1"/>
    <xf numFmtId="0" fontId="39" fillId="2" borderId="23" xfId="0" applyFont="1" applyFill="1" applyBorder="1"/>
    <xf numFmtId="0" fontId="5" fillId="2" borderId="23" xfId="0" applyFont="1" applyFill="1" applyBorder="1" applyAlignment="1">
      <alignment horizontal="center"/>
    </xf>
    <xf numFmtId="0" fontId="0" fillId="6" borderId="19" xfId="0" applyFill="1" applyBorder="1" applyAlignment="1">
      <alignment horizontal="center"/>
    </xf>
    <xf numFmtId="0" fontId="0" fillId="6" borderId="0" xfId="0" applyFill="1" applyAlignment="1">
      <alignment horizontal="center"/>
    </xf>
    <xf numFmtId="0" fontId="0" fillId="6" borderId="10" xfId="0" applyFill="1" applyBorder="1" applyAlignment="1">
      <alignment horizontal="center"/>
    </xf>
    <xf numFmtId="0" fontId="5" fillId="2" borderId="29" xfId="0" applyFont="1" applyFill="1" applyBorder="1" applyAlignment="1">
      <alignment horizontal="center"/>
    </xf>
    <xf numFmtId="0" fontId="6" fillId="2" borderId="0" xfId="0" applyFont="1" applyFill="1" applyAlignment="1">
      <alignment horizontal="center"/>
    </xf>
    <xf numFmtId="0" fontId="6" fillId="2" borderId="23" xfId="0" applyFont="1" applyFill="1" applyBorder="1" applyAlignment="1">
      <alignment horizontal="center"/>
    </xf>
    <xf numFmtId="0" fontId="40" fillId="2" borderId="23" xfId="0" applyFont="1" applyFill="1" applyBorder="1"/>
    <xf numFmtId="0" fontId="0" fillId="0" borderId="0" xfId="0" quotePrefix="1"/>
    <xf numFmtId="0" fontId="5" fillId="5" borderId="0" xfId="0" applyFont="1" applyFill="1" applyAlignment="1">
      <alignment horizontal="center"/>
    </xf>
    <xf numFmtId="0" fontId="7" fillId="5" borderId="0" xfId="0" applyFont="1" applyFill="1"/>
    <xf numFmtId="0" fontId="11" fillId="3" borderId="0" xfId="0" quotePrefix="1" applyFont="1" applyFill="1"/>
    <xf numFmtId="0" fontId="4" fillId="5" borderId="0" xfId="0" applyFont="1" applyFill="1" applyAlignment="1">
      <alignment horizontal="center"/>
    </xf>
    <xf numFmtId="0" fontId="6" fillId="2" borderId="0" xfId="0" quotePrefix="1" applyFont="1" applyFill="1"/>
    <xf numFmtId="0" fontId="0" fillId="0" borderId="0" xfId="0" quotePrefix="1" applyAlignment="1">
      <alignment horizontal="center"/>
    </xf>
    <xf numFmtId="0" fontId="26" fillId="2" borderId="0" xfId="0" quotePrefix="1" applyFont="1" applyFill="1"/>
    <xf numFmtId="0" fontId="6" fillId="2" borderId="31" xfId="0" applyFont="1" applyFill="1" applyBorder="1"/>
    <xf numFmtId="0" fontId="6" fillId="2" borderId="33" xfId="0" applyFont="1" applyFill="1" applyBorder="1"/>
    <xf numFmtId="0" fontId="4" fillId="0" borderId="0" xfId="0" applyFont="1"/>
    <xf numFmtId="0" fontId="6" fillId="0" borderId="23" xfId="0" applyFont="1" applyBorder="1"/>
    <xf numFmtId="0" fontId="0" fillId="2" borderId="35" xfId="0" applyFill="1" applyBorder="1" applyAlignment="1">
      <alignment horizontal="right"/>
    </xf>
    <xf numFmtId="0" fontId="1" fillId="2" borderId="21" xfId="0" applyFont="1" applyFill="1" applyBorder="1" applyAlignment="1">
      <alignment horizontal="center"/>
    </xf>
    <xf numFmtId="0" fontId="1" fillId="2" borderId="29" xfId="0" applyFont="1" applyFill="1" applyBorder="1" applyAlignment="1">
      <alignment horizontal="center"/>
    </xf>
    <xf numFmtId="0" fontId="1" fillId="2" borderId="32" xfId="0" applyFont="1" applyFill="1" applyBorder="1" applyAlignment="1">
      <alignment horizontal="center"/>
    </xf>
    <xf numFmtId="0" fontId="0" fillId="2" borderId="21" xfId="0" applyFill="1" applyBorder="1" applyAlignment="1">
      <alignment horizontal="center"/>
    </xf>
    <xf numFmtId="0" fontId="0" fillId="2" borderId="29" xfId="0" applyFill="1" applyBorder="1" applyAlignment="1">
      <alignment horizontal="center"/>
    </xf>
    <xf numFmtId="0" fontId="0" fillId="2" borderId="32" xfId="0" applyFill="1" applyBorder="1" applyAlignment="1">
      <alignment horizontal="center"/>
    </xf>
    <xf numFmtId="0" fontId="7" fillId="5" borderId="23" xfId="0" applyFont="1" applyFill="1" applyBorder="1"/>
    <xf numFmtId="0" fontId="15" fillId="3" borderId="13" xfId="0" applyFont="1" applyFill="1" applyBorder="1"/>
    <xf numFmtId="0" fontId="15" fillId="3" borderId="35" xfId="0" applyFont="1" applyFill="1" applyBorder="1"/>
    <xf numFmtId="0" fontId="11" fillId="3" borderId="24" xfId="0" applyFont="1" applyFill="1" applyBorder="1"/>
    <xf numFmtId="0" fontId="11" fillId="3" borderId="13" xfId="0" applyFont="1" applyFill="1" applyBorder="1"/>
    <xf numFmtId="0" fontId="11" fillId="3" borderId="35" xfId="0" applyFont="1" applyFill="1" applyBorder="1"/>
    <xf numFmtId="0" fontId="6" fillId="2" borderId="0" xfId="0" applyFont="1" applyFill="1" applyAlignment="1">
      <alignment horizontal="right"/>
    </xf>
    <xf numFmtId="0" fontId="0" fillId="6" borderId="29" xfId="0" quotePrefix="1" applyFill="1" applyBorder="1"/>
    <xf numFmtId="0" fontId="27" fillId="6" borderId="21" xfId="0" quotePrefix="1" applyFont="1" applyFill="1" applyBorder="1"/>
    <xf numFmtId="0" fontId="44" fillId="0" borderId="0" xfId="0" applyFont="1"/>
    <xf numFmtId="0" fontId="44" fillId="0" borderId="0" xfId="0" applyFont="1" applyAlignment="1">
      <alignment horizontal="left" indent="1"/>
    </xf>
    <xf numFmtId="0" fontId="44" fillId="0" borderId="42" xfId="0" applyFont="1" applyBorder="1"/>
    <xf numFmtId="0" fontId="44" fillId="0" borderId="0" xfId="0" applyFont="1" applyAlignment="1">
      <alignment horizontal="center"/>
    </xf>
    <xf numFmtId="0" fontId="46" fillId="2" borderId="0" xfId="0" applyFont="1" applyFill="1"/>
    <xf numFmtId="0" fontId="44" fillId="5" borderId="0" xfId="0" applyFont="1" applyFill="1" applyAlignment="1">
      <alignment horizontal="left" indent="1"/>
    </xf>
    <xf numFmtId="0" fontId="44" fillId="5" borderId="0" xfId="0" applyFont="1" applyFill="1"/>
    <xf numFmtId="0" fontId="46" fillId="2" borderId="0" xfId="0" applyFont="1" applyFill="1" applyAlignment="1">
      <alignment horizontal="left" indent="1"/>
    </xf>
    <xf numFmtId="0" fontId="44" fillId="5" borderId="0" xfId="0" applyFont="1" applyFill="1" applyAlignment="1">
      <alignment horizontal="center"/>
    </xf>
    <xf numFmtId="0" fontId="44" fillId="2" borderId="0" xfId="0" applyFont="1" applyFill="1" applyAlignment="1">
      <alignment horizontal="left" indent="1"/>
    </xf>
    <xf numFmtId="0" fontId="44" fillId="2" borderId="0" xfId="0" applyFont="1" applyFill="1"/>
    <xf numFmtId="0" fontId="44" fillId="2" borderId="0" xfId="0" applyFont="1" applyFill="1" applyAlignment="1">
      <alignment horizontal="center"/>
    </xf>
    <xf numFmtId="0" fontId="45" fillId="2" borderId="0" xfId="0" applyFont="1" applyFill="1"/>
    <xf numFmtId="0" fontId="44" fillId="2" borderId="0" xfId="0" quotePrefix="1" applyFont="1" applyFill="1" applyAlignment="1">
      <alignment horizontal="left" indent="1"/>
    </xf>
    <xf numFmtId="0" fontId="44" fillId="2" borderId="0" xfId="0" applyFont="1" applyFill="1" applyAlignment="1">
      <alignment horizontal="left" indent="2"/>
    </xf>
    <xf numFmtId="0" fontId="14" fillId="6" borderId="31" xfId="0" applyFont="1" applyFill="1" applyBorder="1" applyAlignment="1">
      <alignment horizontal="right"/>
    </xf>
    <xf numFmtId="0" fontId="14" fillId="6" borderId="29" xfId="0" quotePrefix="1" applyFont="1" applyFill="1" applyBorder="1"/>
    <xf numFmtId="0" fontId="14" fillId="6" borderId="31" xfId="0" applyFont="1" applyFill="1" applyBorder="1"/>
    <xf numFmtId="0" fontId="14" fillId="0" borderId="0" xfId="0" applyFont="1" applyAlignment="1">
      <alignment horizontal="right"/>
    </xf>
    <xf numFmtId="0" fontId="1" fillId="2" borderId="0" xfId="0" quotePrefix="1" applyFont="1" applyFill="1" applyAlignment="1">
      <alignment horizontal="left"/>
    </xf>
    <xf numFmtId="0" fontId="0" fillId="0" borderId="0" xfId="0" applyAlignment="1">
      <alignment horizontal="right"/>
    </xf>
    <xf numFmtId="20" fontId="0" fillId="0" borderId="0" xfId="0" quotePrefix="1" applyNumberFormat="1"/>
    <xf numFmtId="0" fontId="14" fillId="11" borderId="0" xfId="0" applyFont="1" applyFill="1"/>
    <xf numFmtId="0" fontId="14" fillId="5" borderId="0" xfId="0" applyFont="1" applyFill="1" applyAlignment="1">
      <alignment horizontal="center"/>
    </xf>
    <xf numFmtId="0" fontId="35" fillId="2" borderId="0" xfId="0" applyFont="1" applyFill="1" applyAlignment="1">
      <alignment horizontal="center"/>
    </xf>
    <xf numFmtId="0" fontId="47" fillId="2" borderId="0" xfId="0" quotePrefix="1" applyFont="1" applyFill="1" applyAlignment="1">
      <alignment horizontal="center"/>
    </xf>
    <xf numFmtId="0" fontId="37" fillId="3" borderId="2" xfId="0" applyFont="1" applyFill="1" applyBorder="1"/>
    <xf numFmtId="0" fontId="6" fillId="3" borderId="2" xfId="0" applyFont="1" applyFill="1" applyBorder="1"/>
    <xf numFmtId="0" fontId="37" fillId="3" borderId="0" xfId="0" applyFont="1" applyFill="1"/>
    <xf numFmtId="0" fontId="37" fillId="3" borderId="0" xfId="0" applyFont="1" applyFill="1" applyAlignment="1">
      <alignment horizontal="left"/>
    </xf>
    <xf numFmtId="0" fontId="6" fillId="3" borderId="5" xfId="0" applyFont="1" applyFill="1" applyBorder="1"/>
    <xf numFmtId="0" fontId="38" fillId="3" borderId="0" xfId="0" applyFont="1" applyFill="1"/>
    <xf numFmtId="0" fontId="37" fillId="3" borderId="5" xfId="0" applyFont="1" applyFill="1" applyBorder="1" applyAlignment="1">
      <alignment horizontal="center"/>
    </xf>
    <xf numFmtId="0" fontId="42" fillId="2" borderId="23" xfId="0" applyFont="1" applyFill="1" applyBorder="1"/>
    <xf numFmtId="0" fontId="7" fillId="2" borderId="43" xfId="0" applyFont="1" applyFill="1" applyBorder="1" applyAlignment="1">
      <alignment horizontal="center"/>
    </xf>
    <xf numFmtId="0" fontId="42" fillId="2" borderId="13" xfId="0" applyFont="1" applyFill="1" applyBorder="1"/>
    <xf numFmtId="0" fontId="7" fillId="2" borderId="44" xfId="0" applyFont="1" applyFill="1" applyBorder="1" applyAlignment="1">
      <alignment horizontal="center"/>
    </xf>
    <xf numFmtId="0" fontId="37" fillId="3" borderId="2" xfId="0" applyFont="1" applyFill="1" applyBorder="1" applyAlignment="1">
      <alignment horizontal="center"/>
    </xf>
    <xf numFmtId="0" fontId="34" fillId="2" borderId="23" xfId="0" applyFont="1" applyFill="1" applyBorder="1"/>
    <xf numFmtId="0" fontId="35" fillId="2" borderId="23" xfId="0" applyFont="1" applyFill="1" applyBorder="1" applyAlignment="1">
      <alignment horizontal="center"/>
    </xf>
    <xf numFmtId="0" fontId="34" fillId="0" borderId="0" xfId="0" applyFont="1" applyAlignment="1">
      <alignment horizontal="left" indent="1"/>
    </xf>
    <xf numFmtId="0" fontId="37" fillId="3" borderId="1" xfId="0" applyFont="1" applyFill="1" applyBorder="1" applyAlignment="1">
      <alignment horizontal="left"/>
    </xf>
    <xf numFmtId="0" fontId="6" fillId="2" borderId="25" xfId="0" applyFont="1" applyFill="1" applyBorder="1"/>
    <xf numFmtId="0" fontId="50" fillId="2" borderId="0" xfId="0" applyFont="1" applyFill="1" applyAlignment="1">
      <alignment horizontal="left"/>
    </xf>
    <xf numFmtId="0" fontId="41" fillId="2" borderId="23" xfId="0" applyFont="1" applyFill="1" applyBorder="1" applyAlignment="1">
      <alignment wrapText="1"/>
    </xf>
    <xf numFmtId="0" fontId="50" fillId="2" borderId="23" xfId="0" applyFont="1" applyFill="1" applyBorder="1" applyAlignment="1">
      <alignment horizontal="left"/>
    </xf>
    <xf numFmtId="0" fontId="41" fillId="0" borderId="0" xfId="0" applyFont="1" applyAlignment="1">
      <alignment wrapText="1"/>
    </xf>
    <xf numFmtId="0" fontId="38" fillId="3" borderId="3" xfId="0" applyFont="1" applyFill="1" applyBorder="1" applyAlignment="1">
      <alignment horizontal="center"/>
    </xf>
    <xf numFmtId="0" fontId="9" fillId="2" borderId="4" xfId="0" applyFont="1" applyFill="1" applyBorder="1" applyAlignment="1">
      <alignment horizontal="left"/>
    </xf>
    <xf numFmtId="0" fontId="9" fillId="2" borderId="7" xfId="0" applyFont="1" applyFill="1" applyBorder="1" applyAlignment="1">
      <alignment horizontal="left"/>
    </xf>
    <xf numFmtId="0" fontId="9" fillId="2" borderId="6" xfId="0" applyFont="1" applyFill="1" applyBorder="1" applyAlignment="1">
      <alignment horizontal="center"/>
    </xf>
    <xf numFmtId="0" fontId="9" fillId="2" borderId="8" xfId="0" applyFont="1" applyFill="1" applyBorder="1" applyAlignment="1">
      <alignment horizontal="center"/>
    </xf>
    <xf numFmtId="0" fontId="6" fillId="2" borderId="9" xfId="0" applyFont="1" applyFill="1" applyBorder="1" applyAlignment="1">
      <alignment horizontal="left"/>
    </xf>
    <xf numFmtId="0" fontId="6" fillId="2" borderId="11" xfId="0" applyFont="1" applyFill="1" applyBorder="1" applyAlignment="1">
      <alignment horizontal="center"/>
    </xf>
    <xf numFmtId="0" fontId="51" fillId="2" borderId="32" xfId="0" applyFont="1" applyFill="1" applyBorder="1"/>
    <xf numFmtId="0" fontId="51" fillId="2" borderId="24" xfId="0" applyFont="1" applyFill="1" applyBorder="1"/>
    <xf numFmtId="0" fontId="9" fillId="2" borderId="11" xfId="0" applyFont="1" applyFill="1" applyBorder="1" applyAlignment="1">
      <alignment horizontal="center"/>
    </xf>
    <xf numFmtId="0" fontId="0" fillId="0" borderId="23" xfId="0" applyBorder="1"/>
    <xf numFmtId="0" fontId="15" fillId="3" borderId="23" xfId="0" applyFont="1" applyFill="1" applyBorder="1"/>
    <xf numFmtId="0" fontId="54" fillId="0" borderId="0" xfId="0" applyFont="1" applyAlignment="1">
      <alignment horizontal="left" vertical="center"/>
    </xf>
    <xf numFmtId="0" fontId="54" fillId="0" borderId="0" xfId="0" applyFont="1" applyAlignment="1">
      <alignment horizontal="left" vertical="center" indent="1"/>
    </xf>
    <xf numFmtId="0" fontId="34" fillId="2" borderId="0" xfId="0" applyFont="1" applyFill="1" applyAlignment="1">
      <alignment vertical="top"/>
    </xf>
    <xf numFmtId="0" fontId="10" fillId="3" borderId="0" xfId="0" applyFont="1" applyFill="1"/>
    <xf numFmtId="0" fontId="0" fillId="2" borderId="32" xfId="0" applyFill="1" applyBorder="1" applyAlignment="1">
      <alignment horizontal="left"/>
    </xf>
    <xf numFmtId="0" fontId="1" fillId="11" borderId="0" xfId="0" applyFont="1" applyFill="1"/>
    <xf numFmtId="0" fontId="1" fillId="2" borderId="4" xfId="0" applyFont="1" applyFill="1" applyBorder="1"/>
    <xf numFmtId="0" fontId="1" fillId="2" borderId="6" xfId="0" applyFont="1" applyFill="1" applyBorder="1"/>
    <xf numFmtId="0" fontId="1" fillId="2" borderId="7" xfId="0" applyFont="1" applyFill="1" applyBorder="1"/>
    <xf numFmtId="0" fontId="1" fillId="2" borderId="8" xfId="0" applyFont="1" applyFill="1" applyBorder="1"/>
    <xf numFmtId="0" fontId="1" fillId="2" borderId="9" xfId="0" applyFont="1" applyFill="1" applyBorder="1"/>
    <xf numFmtId="0" fontId="1" fillId="2" borderId="10" xfId="0" applyFont="1" applyFill="1" applyBorder="1"/>
    <xf numFmtId="0" fontId="1" fillId="2" borderId="11" xfId="0" applyFont="1" applyFill="1" applyBorder="1"/>
    <xf numFmtId="0" fontId="1" fillId="2" borderId="29" xfId="0" applyFont="1" applyFill="1" applyBorder="1"/>
    <xf numFmtId="0" fontId="0" fillId="11" borderId="23" xfId="0" applyFill="1" applyBorder="1"/>
    <xf numFmtId="0" fontId="7" fillId="2" borderId="29" xfId="0" applyFont="1" applyFill="1" applyBorder="1"/>
    <xf numFmtId="0" fontId="57" fillId="0" borderId="0" xfId="0" applyFont="1" applyAlignment="1">
      <alignment horizontal="left" vertical="center"/>
    </xf>
    <xf numFmtId="0" fontId="56" fillId="0" borderId="0" xfId="0" applyFont="1" applyAlignment="1">
      <alignment horizontal="left" vertical="center"/>
    </xf>
    <xf numFmtId="0" fontId="55" fillId="0" borderId="0" xfId="0" applyFont="1" applyAlignment="1">
      <alignment horizontal="left" vertical="center"/>
    </xf>
    <xf numFmtId="0" fontId="0" fillId="0" borderId="0" xfId="0" applyAlignment="1">
      <alignment vertical="top"/>
    </xf>
    <xf numFmtId="0" fontId="7" fillId="2" borderId="23" xfId="0" applyFont="1" applyFill="1" applyBorder="1" applyAlignment="1">
      <alignment horizontal="left"/>
    </xf>
    <xf numFmtId="0" fontId="58" fillId="2" borderId="0" xfId="0" applyFont="1" applyFill="1"/>
    <xf numFmtId="0" fontId="59" fillId="2" borderId="0" xfId="0" applyFont="1" applyFill="1"/>
    <xf numFmtId="0" fontId="7" fillId="2" borderId="23" xfId="0" applyFont="1" applyFill="1" applyBorder="1"/>
    <xf numFmtId="0" fontId="59" fillId="2" borderId="23" xfId="0" applyFont="1" applyFill="1" applyBorder="1"/>
    <xf numFmtId="0" fontId="7" fillId="2" borderId="23" xfId="0" applyFont="1" applyFill="1" applyBorder="1" applyAlignment="1">
      <alignment horizontal="center"/>
    </xf>
    <xf numFmtId="0" fontId="62" fillId="2" borderId="23" xfId="0" applyFont="1" applyFill="1" applyBorder="1" applyAlignment="1">
      <alignment horizontal="center"/>
    </xf>
    <xf numFmtId="0" fontId="60" fillId="5" borderId="23" xfId="0" applyFont="1" applyFill="1" applyBorder="1"/>
    <xf numFmtId="0" fontId="59" fillId="5" borderId="23" xfId="0" applyFont="1" applyFill="1" applyBorder="1"/>
    <xf numFmtId="0" fontId="63" fillId="5" borderId="23" xfId="0" applyFont="1" applyFill="1" applyBorder="1"/>
    <xf numFmtId="0" fontId="63" fillId="5" borderId="0" xfId="0" applyFont="1" applyFill="1"/>
    <xf numFmtId="0" fontId="60" fillId="5" borderId="0" xfId="0" applyFont="1" applyFill="1"/>
    <xf numFmtId="0" fontId="42" fillId="2" borderId="0" xfId="0" applyFont="1" applyFill="1"/>
    <xf numFmtId="0" fontId="51" fillId="2" borderId="0" xfId="0" applyFont="1" applyFill="1" applyAlignment="1">
      <alignment horizontal="right"/>
    </xf>
    <xf numFmtId="0" fontId="60" fillId="5" borderId="0" xfId="0" applyFont="1" applyFill="1" applyAlignment="1">
      <alignment horizontal="right"/>
    </xf>
    <xf numFmtId="0" fontId="61" fillId="5" borderId="23" xfId="0" applyFont="1" applyFill="1" applyBorder="1"/>
    <xf numFmtId="0" fontId="1" fillId="2" borderId="2" xfId="0" applyFont="1" applyFill="1" applyBorder="1"/>
    <xf numFmtId="0" fontId="5" fillId="2" borderId="9" xfId="0" applyFont="1" applyFill="1" applyBorder="1"/>
    <xf numFmtId="0" fontId="0" fillId="0" borderId="0" xfId="0" applyAlignment="1">
      <alignment horizontal="center" vertical="center"/>
    </xf>
    <xf numFmtId="0" fontId="0" fillId="6" borderId="46" xfId="0" applyFill="1" applyBorder="1"/>
    <xf numFmtId="0" fontId="0" fillId="6" borderId="45" xfId="0" applyFill="1" applyBorder="1"/>
    <xf numFmtId="0" fontId="21" fillId="0" borderId="0" xfId="0" applyFont="1"/>
    <xf numFmtId="0" fontId="59" fillId="2" borderId="4" xfId="0" applyFont="1" applyFill="1" applyBorder="1"/>
    <xf numFmtId="0" fontId="6" fillId="2" borderId="26" xfId="0" applyFont="1" applyFill="1" applyBorder="1" applyAlignment="1">
      <alignment horizontal="left"/>
    </xf>
    <xf numFmtId="0" fontId="60" fillId="2" borderId="26" xfId="0" applyFont="1" applyFill="1" applyBorder="1"/>
    <xf numFmtId="0" fontId="7" fillId="2" borderId="25" xfId="0" applyFont="1" applyFill="1" applyBorder="1" applyAlignment="1">
      <alignment horizontal="center"/>
    </xf>
    <xf numFmtId="0" fontId="58" fillId="2" borderId="23" xfId="0" applyFont="1" applyFill="1" applyBorder="1"/>
    <xf numFmtId="0" fontId="6" fillId="2" borderId="0" xfId="0" quotePrefix="1" applyFont="1" applyFill="1" applyAlignment="1">
      <alignment horizontal="center"/>
    </xf>
    <xf numFmtId="0" fontId="51" fillId="2" borderId="23" xfId="0" applyFont="1" applyFill="1" applyBorder="1" applyAlignment="1">
      <alignment horizontal="right"/>
    </xf>
    <xf numFmtId="0" fontId="51" fillId="2" borderId="8" xfId="0" applyFont="1" applyFill="1" applyBorder="1" applyAlignment="1">
      <alignment horizontal="right"/>
    </xf>
    <xf numFmtId="0" fontId="51" fillId="2" borderId="25" xfId="0" applyFont="1" applyFill="1" applyBorder="1" applyAlignment="1">
      <alignment horizontal="right"/>
    </xf>
    <xf numFmtId="0" fontId="49" fillId="2" borderId="8" xfId="0" applyFont="1" applyFill="1" applyBorder="1"/>
    <xf numFmtId="0" fontId="65" fillId="5" borderId="23" xfId="0" applyFont="1" applyFill="1" applyBorder="1" applyAlignment="1">
      <alignment horizontal="center"/>
    </xf>
    <xf numFmtId="0" fontId="60" fillId="2" borderId="12" xfId="0" applyFont="1" applyFill="1" applyBorder="1"/>
    <xf numFmtId="0" fontId="7" fillId="2" borderId="14" xfId="0" applyFont="1" applyFill="1" applyBorder="1" applyAlignment="1">
      <alignment horizontal="center"/>
    </xf>
    <xf numFmtId="0" fontId="58" fillId="0" borderId="0" xfId="0" applyFont="1"/>
    <xf numFmtId="0" fontId="67" fillId="5" borderId="0" xfId="0" applyFont="1" applyFill="1"/>
    <xf numFmtId="0" fontId="37" fillId="3" borderId="4" xfId="0" applyFont="1" applyFill="1" applyBorder="1" applyAlignment="1">
      <alignment horizontal="left"/>
    </xf>
    <xf numFmtId="0" fontId="38" fillId="3" borderId="6" xfId="0" applyFont="1" applyFill="1" applyBorder="1" applyAlignment="1">
      <alignment horizontal="center"/>
    </xf>
    <xf numFmtId="0" fontId="9" fillId="2" borderId="9" xfId="0" applyFont="1" applyFill="1" applyBorder="1" applyAlignment="1">
      <alignment horizontal="left"/>
    </xf>
    <xf numFmtId="0" fontId="0" fillId="6" borderId="47" xfId="0" applyFill="1" applyBorder="1"/>
    <xf numFmtId="0" fontId="69" fillId="0" borderId="0" xfId="0" applyFont="1"/>
    <xf numFmtId="0" fontId="0" fillId="0" borderId="0" xfId="0" applyAlignment="1">
      <alignment horizontal="left" vertical="center" indent="1" readingOrder="1"/>
    </xf>
    <xf numFmtId="0" fontId="0" fillId="0" borderId="0" xfId="0" applyAlignment="1">
      <alignment horizontal="left" vertical="center" readingOrder="1"/>
    </xf>
    <xf numFmtId="0" fontId="14" fillId="0" borderId="0" xfId="0" applyFont="1" applyAlignment="1">
      <alignment horizontal="left" vertical="center" readingOrder="1"/>
    </xf>
    <xf numFmtId="0" fontId="7" fillId="0" borderId="0" xfId="0" applyFont="1" applyAlignment="1">
      <alignment horizontal="left"/>
    </xf>
    <xf numFmtId="0" fontId="70" fillId="0" borderId="0" xfId="2" applyFont="1"/>
    <xf numFmtId="0" fontId="64" fillId="2" borderId="2" xfId="0" applyFont="1" applyFill="1" applyBorder="1"/>
    <xf numFmtId="0" fontId="5" fillId="2" borderId="4" xfId="0" applyFont="1" applyFill="1" applyBorder="1"/>
    <xf numFmtId="0" fontId="5" fillId="2" borderId="7" xfId="0" applyFont="1" applyFill="1" applyBorder="1"/>
    <xf numFmtId="0" fontId="71" fillId="4" borderId="1" xfId="0" applyFont="1" applyFill="1" applyBorder="1"/>
    <xf numFmtId="0" fontId="71" fillId="4" borderId="2" xfId="0" applyFont="1" applyFill="1" applyBorder="1"/>
    <xf numFmtId="0" fontId="71" fillId="4" borderId="3" xfId="0" applyFont="1" applyFill="1" applyBorder="1" applyAlignment="1">
      <alignment horizontal="right"/>
    </xf>
    <xf numFmtId="0" fontId="0" fillId="2" borderId="10" xfId="0" applyFill="1" applyBorder="1"/>
    <xf numFmtId="0" fontId="0" fillId="2" borderId="11" xfId="0" applyFill="1" applyBorder="1"/>
    <xf numFmtId="0" fontId="68" fillId="12" borderId="1" xfId="0" applyFont="1" applyFill="1" applyBorder="1"/>
    <xf numFmtId="0" fontId="38" fillId="12" borderId="2" xfId="0" applyFont="1" applyFill="1" applyBorder="1"/>
    <xf numFmtId="0" fontId="11" fillId="12" borderId="2" xfId="0" applyFont="1" applyFill="1" applyBorder="1"/>
    <xf numFmtId="0" fontId="11" fillId="12" borderId="3" xfId="0" applyFont="1" applyFill="1" applyBorder="1"/>
    <xf numFmtId="0" fontId="6" fillId="0" borderId="22" xfId="0" applyFont="1" applyBorder="1"/>
    <xf numFmtId="0" fontId="0" fillId="0" borderId="22" xfId="0" applyBorder="1"/>
    <xf numFmtId="0" fontId="72" fillId="0" borderId="0" xfId="0" applyFont="1"/>
    <xf numFmtId="0" fontId="6" fillId="0" borderId="0" xfId="0" applyFont="1" applyBorder="1"/>
    <xf numFmtId="0" fontId="43" fillId="0" borderId="0" xfId="0" applyFont="1" applyFill="1" applyBorder="1"/>
    <xf numFmtId="0" fontId="0" fillId="0" borderId="0" xfId="0" applyBorder="1"/>
    <xf numFmtId="0" fontId="53" fillId="2" borderId="9" xfId="0" applyFont="1" applyFill="1" applyBorder="1"/>
    <xf numFmtId="0" fontId="52" fillId="2" borderId="9" xfId="0" applyFont="1" applyFill="1" applyBorder="1"/>
    <xf numFmtId="0" fontId="74" fillId="2" borderId="9" xfId="0" applyFont="1" applyFill="1" applyBorder="1"/>
    <xf numFmtId="0" fontId="5" fillId="2" borderId="0" xfId="0" applyFont="1" applyFill="1"/>
    <xf numFmtId="0" fontId="75" fillId="4" borderId="1" xfId="0" applyFont="1" applyFill="1" applyBorder="1"/>
    <xf numFmtId="0" fontId="11" fillId="12" borderId="2" xfId="0" applyNumberFormat="1" applyFont="1" applyFill="1" applyBorder="1"/>
    <xf numFmtId="0" fontId="59" fillId="5" borderId="0" xfId="0" applyFont="1" applyFill="1"/>
    <xf numFmtId="0" fontId="6" fillId="2" borderId="0" xfId="0" applyFont="1" applyFill="1" applyBorder="1"/>
    <xf numFmtId="0" fontId="5" fillId="2" borderId="0" xfId="0" applyFont="1" applyFill="1" applyBorder="1"/>
    <xf numFmtId="0" fontId="71" fillId="4" borderId="11" xfId="0" applyFont="1" applyFill="1" applyBorder="1" applyAlignment="1">
      <alignment horizontal="right"/>
    </xf>
    <xf numFmtId="0" fontId="71" fillId="4" borderId="9" xfId="0" applyFont="1" applyFill="1" applyBorder="1"/>
    <xf numFmtId="0" fontId="71" fillId="4" borderId="10" xfId="0" applyFont="1" applyFill="1" applyBorder="1"/>
    <xf numFmtId="0" fontId="0" fillId="0" borderId="0" xfId="0" applyFill="1"/>
    <xf numFmtId="164" fontId="0" fillId="0" borderId="0" xfId="4" quotePrefix="1" applyNumberFormat="1" applyFont="1" applyFill="1" applyBorder="1" applyAlignment="1">
      <alignment vertical="top"/>
    </xf>
    <xf numFmtId="0" fontId="76" fillId="0" borderId="0" xfId="3" applyNumberFormat="1" applyFill="1">
      <alignment vertical="top" wrapText="1"/>
    </xf>
    <xf numFmtId="0" fontId="76" fillId="0" borderId="0" xfId="3" applyFill="1">
      <alignment vertical="top" wrapText="1"/>
    </xf>
    <xf numFmtId="49" fontId="78" fillId="0" borderId="49" xfId="3" applyNumberFormat="1" applyFont="1" applyFill="1" applyBorder="1">
      <alignment vertical="top" wrapText="1"/>
    </xf>
    <xf numFmtId="49" fontId="78" fillId="0" borderId="49" xfId="3" applyNumberFormat="1" applyFont="1" applyFill="1" applyBorder="1" applyAlignment="1">
      <alignment vertical="top"/>
    </xf>
    <xf numFmtId="49" fontId="78" fillId="0" borderId="50" xfId="3" applyNumberFormat="1" applyFont="1" applyFill="1" applyBorder="1" applyAlignment="1">
      <alignment vertical="top"/>
    </xf>
    <xf numFmtId="49" fontId="78" fillId="0" borderId="50" xfId="3" applyNumberFormat="1" applyFont="1" applyFill="1" applyBorder="1">
      <alignment vertical="top" wrapText="1"/>
    </xf>
    <xf numFmtId="0" fontId="78" fillId="0" borderId="50" xfId="3" applyFont="1" applyFill="1" applyBorder="1">
      <alignment vertical="top" wrapText="1"/>
    </xf>
    <xf numFmtId="49" fontId="79" fillId="0" borderId="4" xfId="3" applyNumberFormat="1" applyFont="1" applyFill="1" applyBorder="1">
      <alignment vertical="top" wrapText="1"/>
    </xf>
    <xf numFmtId="49" fontId="79" fillId="0" borderId="51" xfId="3" applyNumberFormat="1" applyFont="1" applyFill="1" applyBorder="1">
      <alignment vertical="top" wrapText="1"/>
    </xf>
    <xf numFmtId="49" fontId="80" fillId="0" borderId="51" xfId="3" applyNumberFormat="1" applyFont="1" applyFill="1" applyBorder="1" applyAlignment="1">
      <alignment vertical="top"/>
    </xf>
    <xf numFmtId="49" fontId="80" fillId="0" borderId="51" xfId="3" applyNumberFormat="1" applyFont="1" applyFill="1" applyBorder="1">
      <alignment vertical="top" wrapText="1"/>
    </xf>
    <xf numFmtId="49" fontId="81" fillId="0" borderId="51" xfId="3" applyNumberFormat="1" applyFont="1" applyFill="1" applyBorder="1">
      <alignment vertical="top" wrapText="1"/>
    </xf>
    <xf numFmtId="49" fontId="81" fillId="0" borderId="6" xfId="3" applyNumberFormat="1" applyFont="1" applyFill="1" applyBorder="1" applyAlignment="1">
      <alignment vertical="top"/>
    </xf>
    <xf numFmtId="49" fontId="80" fillId="0" borderId="52" xfId="3" applyNumberFormat="1" applyFont="1" applyFill="1" applyBorder="1">
      <alignment vertical="top" wrapText="1"/>
    </xf>
    <xf numFmtId="49" fontId="76" fillId="0" borderId="53" xfId="3" applyNumberFormat="1" applyFill="1" applyBorder="1" applyAlignment="1">
      <alignment vertical="top"/>
    </xf>
    <xf numFmtId="49" fontId="76" fillId="0" borderId="53" xfId="3" applyNumberFormat="1" applyFill="1" applyBorder="1">
      <alignment vertical="top" wrapText="1"/>
    </xf>
    <xf numFmtId="49" fontId="82" fillId="0" borderId="54" xfId="3" applyNumberFormat="1" applyFont="1" applyFill="1" applyBorder="1">
      <alignment vertical="top" wrapText="1"/>
    </xf>
    <xf numFmtId="49" fontId="82" fillId="0" borderId="55" xfId="3" applyNumberFormat="1" applyFont="1" applyFill="1" applyBorder="1">
      <alignment vertical="top" wrapText="1"/>
    </xf>
    <xf numFmtId="49" fontId="83" fillId="0" borderId="55" xfId="3" applyNumberFormat="1" applyFont="1" applyFill="1" applyBorder="1" applyAlignment="1">
      <alignment vertical="top"/>
    </xf>
    <xf numFmtId="49" fontId="83" fillId="0" borderId="55" xfId="3" applyNumberFormat="1" applyFont="1" applyFill="1" applyBorder="1">
      <alignment vertical="top" wrapText="1"/>
    </xf>
    <xf numFmtId="49" fontId="80" fillId="0" borderId="55" xfId="3" applyNumberFormat="1" applyFont="1" applyFill="1" applyBorder="1">
      <alignment vertical="top" wrapText="1"/>
    </xf>
    <xf numFmtId="49" fontId="84" fillId="0" borderId="55" xfId="3" applyNumberFormat="1" applyFont="1" applyFill="1" applyBorder="1" applyAlignment="1">
      <alignment vertical="top"/>
    </xf>
    <xf numFmtId="49" fontId="80" fillId="0" borderId="56" xfId="3" applyNumberFormat="1" applyFont="1" applyFill="1" applyBorder="1" applyAlignment="1">
      <alignment vertical="top"/>
    </xf>
    <xf numFmtId="49" fontId="83" fillId="0" borderId="57" xfId="3" applyNumberFormat="1" applyFont="1" applyFill="1" applyBorder="1">
      <alignment vertical="top" wrapText="1"/>
    </xf>
    <xf numFmtId="49" fontId="76" fillId="0" borderId="58" xfId="3" applyNumberFormat="1" applyFill="1" applyBorder="1">
      <alignment vertical="top" wrapText="1"/>
    </xf>
    <xf numFmtId="49" fontId="85" fillId="0" borderId="9" xfId="3" applyNumberFormat="1" applyFont="1" applyFill="1" applyBorder="1">
      <alignment vertical="top" wrapText="1"/>
    </xf>
    <xf numFmtId="49" fontId="85" fillId="0" borderId="10" xfId="3" applyNumberFormat="1" applyFont="1" applyFill="1" applyBorder="1">
      <alignment vertical="top" wrapText="1"/>
    </xf>
    <xf numFmtId="49" fontId="81" fillId="0" borderId="10" xfId="3" applyNumberFormat="1" applyFont="1" applyFill="1" applyBorder="1" applyAlignment="1">
      <alignment vertical="top"/>
    </xf>
    <xf numFmtId="49" fontId="81" fillId="0" borderId="10" xfId="3" applyNumberFormat="1" applyFont="1" applyFill="1" applyBorder="1">
      <alignment vertical="top" wrapText="1"/>
    </xf>
    <xf numFmtId="49" fontId="83" fillId="0" borderId="10" xfId="3" applyNumberFormat="1" applyFont="1" applyFill="1" applyBorder="1">
      <alignment vertical="top" wrapText="1"/>
    </xf>
    <xf numFmtId="49" fontId="86" fillId="0" borderId="10" xfId="3" applyNumberFormat="1" applyFont="1" applyFill="1" applyBorder="1" applyAlignment="1">
      <alignment vertical="top"/>
    </xf>
    <xf numFmtId="49" fontId="83" fillId="0" borderId="11" xfId="3" applyNumberFormat="1" applyFont="1" applyFill="1" applyBorder="1" applyAlignment="1">
      <alignment vertical="top"/>
    </xf>
    <xf numFmtId="49" fontId="81" fillId="0" borderId="59" xfId="3" applyNumberFormat="1" applyFont="1" applyFill="1" applyBorder="1">
      <alignment vertical="top" wrapText="1"/>
    </xf>
    <xf numFmtId="49" fontId="76" fillId="0" borderId="60" xfId="3" applyNumberFormat="1" applyFill="1" applyBorder="1">
      <alignment vertical="top" wrapText="1"/>
    </xf>
    <xf numFmtId="49" fontId="78" fillId="0" borderId="61" xfId="3" applyNumberFormat="1" applyFont="1" applyFill="1" applyBorder="1" applyAlignment="1">
      <alignment horizontal="center" vertical="top" wrapText="1"/>
    </xf>
    <xf numFmtId="0" fontId="78" fillId="0" borderId="62" xfId="3" applyNumberFormat="1" applyFont="1" applyFill="1" applyBorder="1" applyAlignment="1">
      <alignment horizontal="center" vertical="top" wrapText="1"/>
    </xf>
    <xf numFmtId="49" fontId="78" fillId="0" borderId="63" xfId="3" applyNumberFormat="1" applyFont="1" applyFill="1" applyBorder="1" applyAlignment="1">
      <alignment horizontal="center" vertical="top"/>
    </xf>
    <xf numFmtId="49" fontId="78" fillId="0" borderId="64" xfId="3" applyNumberFormat="1" applyFont="1" applyFill="1" applyBorder="1" applyAlignment="1">
      <alignment horizontal="center" vertical="top" wrapText="1"/>
    </xf>
    <xf numFmtId="49" fontId="78" fillId="0" borderId="64" xfId="3" applyNumberFormat="1" applyFont="1" applyFill="1" applyBorder="1">
      <alignment vertical="top" wrapText="1"/>
    </xf>
    <xf numFmtId="49" fontId="78" fillId="0" borderId="65" xfId="3" applyNumberFormat="1" applyFont="1" applyFill="1" applyBorder="1">
      <alignment vertical="top" wrapText="1"/>
    </xf>
    <xf numFmtId="49" fontId="78" fillId="0" borderId="66" xfId="3" applyNumberFormat="1" applyFont="1" applyFill="1" applyBorder="1" applyAlignment="1">
      <alignment horizontal="left" vertical="top"/>
    </xf>
    <xf numFmtId="49" fontId="78" fillId="0" borderId="67" xfId="3" applyNumberFormat="1" applyFont="1" applyFill="1" applyBorder="1" applyAlignment="1">
      <alignment horizontal="center" vertical="top"/>
    </xf>
    <xf numFmtId="49" fontId="78" fillId="0" borderId="68" xfId="3" applyNumberFormat="1" applyFont="1" applyFill="1" applyBorder="1" applyAlignment="1">
      <alignment horizontal="center" vertical="top"/>
    </xf>
    <xf numFmtId="49" fontId="76" fillId="0" borderId="69" xfId="3" applyNumberFormat="1" applyFill="1" applyBorder="1">
      <alignment vertical="top" wrapText="1"/>
    </xf>
    <xf numFmtId="164" fontId="0" fillId="0" borderId="67" xfId="4" quotePrefix="1" applyNumberFormat="1" applyFont="1" applyFill="1" applyBorder="1" applyAlignment="1">
      <alignment vertical="top" wrapText="1"/>
    </xf>
    <xf numFmtId="0" fontId="76" fillId="0" borderId="68" xfId="3" applyNumberFormat="1" applyFill="1" applyBorder="1" applyAlignment="1">
      <alignment horizontal="center" vertical="top" wrapText="1"/>
    </xf>
    <xf numFmtId="49" fontId="76" fillId="0" borderId="72" xfId="3" applyNumberFormat="1" applyFill="1" applyBorder="1">
      <alignment vertical="top" wrapText="1"/>
    </xf>
    <xf numFmtId="0" fontId="76" fillId="0" borderId="8" xfId="3" applyNumberFormat="1" applyFill="1" applyBorder="1" applyAlignment="1">
      <alignment horizontal="center" vertical="top" wrapText="1"/>
    </xf>
    <xf numFmtId="164" fontId="0" fillId="0" borderId="0" xfId="4" quotePrefix="1" applyNumberFormat="1" applyFont="1" applyFill="1" applyBorder="1" applyAlignment="1">
      <alignment vertical="top" wrapText="1"/>
    </xf>
    <xf numFmtId="0" fontId="76" fillId="0" borderId="72" xfId="3" applyNumberFormat="1" applyFill="1" applyBorder="1">
      <alignment vertical="top" wrapText="1"/>
    </xf>
    <xf numFmtId="164" fontId="0" fillId="0" borderId="0" xfId="4" applyNumberFormat="1" applyFont="1" applyFill="1" applyBorder="1" applyAlignment="1">
      <alignment horizontal="center" vertical="top"/>
    </xf>
    <xf numFmtId="165" fontId="76" fillId="0" borderId="1" xfId="3" applyNumberFormat="1" applyFill="1" applyBorder="1" applyAlignment="1">
      <alignment vertical="top"/>
    </xf>
    <xf numFmtId="0" fontId="76" fillId="0" borderId="2" xfId="3" applyNumberFormat="1" applyFill="1" applyBorder="1" applyAlignment="1">
      <alignment vertical="top"/>
    </xf>
    <xf numFmtId="0" fontId="76" fillId="0" borderId="3" xfId="3" applyNumberFormat="1" applyFill="1" applyBorder="1" applyAlignment="1">
      <alignment vertical="top"/>
    </xf>
    <xf numFmtId="0" fontId="76" fillId="0" borderId="0" xfId="3" applyNumberFormat="1" applyFill="1" applyBorder="1">
      <alignment vertical="top" wrapText="1"/>
    </xf>
    <xf numFmtId="49" fontId="78" fillId="0" borderId="1" xfId="3" applyNumberFormat="1" applyFont="1" applyFill="1" applyBorder="1">
      <alignment vertical="top" wrapText="1"/>
    </xf>
    <xf numFmtId="49" fontId="78" fillId="0" borderId="2" xfId="3" applyNumberFormat="1" applyFont="1" applyFill="1" applyBorder="1" applyAlignment="1">
      <alignment horizontal="center" vertical="top" wrapText="1"/>
    </xf>
    <xf numFmtId="49" fontId="78" fillId="0" borderId="2" xfId="3" applyNumberFormat="1" applyFont="1" applyFill="1" applyBorder="1">
      <alignment vertical="top" wrapText="1"/>
    </xf>
    <xf numFmtId="49" fontId="78" fillId="0" borderId="2" xfId="3" applyNumberFormat="1" applyFont="1" applyFill="1" applyBorder="1" applyAlignment="1">
      <alignment vertical="top"/>
    </xf>
    <xf numFmtId="49" fontId="78" fillId="0" borderId="11" xfId="3" applyNumberFormat="1" applyFont="1" applyFill="1" applyBorder="1" applyAlignment="1">
      <alignment vertical="top"/>
    </xf>
    <xf numFmtId="0" fontId="89" fillId="0" borderId="10" xfId="3" applyNumberFormat="1" applyFont="1" applyFill="1" applyBorder="1" applyAlignment="1">
      <alignment vertical="top"/>
    </xf>
    <xf numFmtId="0" fontId="76" fillId="0" borderId="10" xfId="3" applyNumberFormat="1" applyFill="1" applyBorder="1">
      <alignment vertical="top" wrapText="1"/>
    </xf>
    <xf numFmtId="0" fontId="76" fillId="0" borderId="11" xfId="3" applyNumberFormat="1" applyFill="1" applyBorder="1" applyAlignment="1">
      <alignment vertical="top"/>
    </xf>
    <xf numFmtId="0" fontId="76" fillId="0" borderId="0" xfId="3" applyNumberFormat="1" applyFill="1" applyBorder="1" applyAlignment="1">
      <alignment vertical="top"/>
    </xf>
    <xf numFmtId="49" fontId="76" fillId="0" borderId="73" xfId="3" applyNumberFormat="1" applyFill="1" applyBorder="1">
      <alignment vertical="top" wrapText="1"/>
    </xf>
    <xf numFmtId="0" fontId="76" fillId="0" borderId="74" xfId="3" applyNumberFormat="1" applyFill="1" applyBorder="1" applyAlignment="1">
      <alignment horizontal="center" vertical="top" wrapText="1"/>
    </xf>
    <xf numFmtId="49" fontId="90" fillId="0" borderId="75" xfId="3" applyNumberFormat="1" applyFont="1" applyFill="1" applyBorder="1" applyAlignment="1">
      <alignment horizontal="left" vertical="top"/>
    </xf>
    <xf numFmtId="0" fontId="76" fillId="0" borderId="76" xfId="3" applyNumberFormat="1" applyFill="1" applyBorder="1" applyAlignment="1">
      <alignment horizontal="center" vertical="top" wrapText="1"/>
    </xf>
    <xf numFmtId="49" fontId="76" fillId="0" borderId="77" xfId="3" applyNumberFormat="1" applyFill="1" applyBorder="1">
      <alignment vertical="top" wrapText="1"/>
    </xf>
    <xf numFmtId="49" fontId="79" fillId="0" borderId="74" xfId="3" applyNumberFormat="1" applyFont="1" applyFill="1" applyBorder="1">
      <alignment vertical="top" wrapText="1"/>
    </xf>
    <xf numFmtId="49" fontId="80" fillId="0" borderId="78" xfId="3" applyNumberFormat="1" applyFont="1" applyFill="1" applyBorder="1">
      <alignment vertical="top" wrapText="1"/>
    </xf>
    <xf numFmtId="0" fontId="76" fillId="0" borderId="29" xfId="3" applyNumberFormat="1" applyFill="1" applyBorder="1" applyAlignment="1">
      <alignment vertical="top"/>
    </xf>
    <xf numFmtId="0" fontId="76" fillId="0" borderId="31" xfId="3" applyNumberFormat="1" applyFill="1" applyBorder="1" applyAlignment="1">
      <alignment vertical="top"/>
    </xf>
    <xf numFmtId="49" fontId="76" fillId="0" borderId="79" xfId="3" applyNumberFormat="1" applyFill="1" applyBorder="1" applyAlignment="1">
      <alignment vertical="top"/>
    </xf>
    <xf numFmtId="0" fontId="76" fillId="0" borderId="80" xfId="3" applyNumberFormat="1" applyFill="1" applyBorder="1" applyAlignment="1">
      <alignment horizontal="center" vertical="top" wrapText="1"/>
    </xf>
    <xf numFmtId="49" fontId="76" fillId="0" borderId="71" xfId="3" applyNumberFormat="1" applyFill="1" applyBorder="1" applyAlignment="1">
      <alignment horizontal="left" vertical="top"/>
    </xf>
    <xf numFmtId="0" fontId="76" fillId="0" borderId="81" xfId="3" applyNumberFormat="1" applyFill="1" applyBorder="1" applyAlignment="1">
      <alignment horizontal="center" vertical="top" wrapText="1"/>
    </xf>
    <xf numFmtId="49" fontId="76" fillId="0" borderId="70" xfId="3" applyNumberFormat="1" applyFill="1" applyBorder="1" applyAlignment="1">
      <alignment vertical="top"/>
    </xf>
    <xf numFmtId="49" fontId="91" fillId="0" borderId="80" xfId="3" applyNumberFormat="1" applyFont="1" applyFill="1" applyBorder="1">
      <alignment vertical="top" wrapText="1"/>
    </xf>
    <xf numFmtId="49" fontId="92" fillId="0" borderId="82" xfId="3" applyNumberFormat="1" applyFont="1" applyFill="1" applyBorder="1">
      <alignment vertical="top" wrapText="1"/>
    </xf>
    <xf numFmtId="0" fontId="78" fillId="0" borderId="1" xfId="3" applyNumberFormat="1" applyFont="1" applyFill="1" applyBorder="1" applyAlignment="1">
      <alignment vertical="top"/>
    </xf>
    <xf numFmtId="0" fontId="76" fillId="0" borderId="2" xfId="3" applyNumberFormat="1" applyFill="1" applyBorder="1">
      <alignment vertical="top" wrapText="1"/>
    </xf>
    <xf numFmtId="49" fontId="93" fillId="0" borderId="80" xfId="3" applyNumberFormat="1" applyFont="1" applyFill="1" applyBorder="1">
      <alignment vertical="top" wrapText="1"/>
    </xf>
    <xf numFmtId="49" fontId="76" fillId="0" borderId="82" xfId="3" applyNumberFormat="1" applyFill="1" applyBorder="1" applyAlignment="1">
      <alignment vertical="top"/>
    </xf>
    <xf numFmtId="0" fontId="76" fillId="0" borderId="69" xfId="3" applyNumberFormat="1" applyFill="1" applyBorder="1" applyAlignment="1">
      <alignment vertical="top"/>
    </xf>
    <xf numFmtId="0" fontId="76" fillId="0" borderId="67" xfId="3" applyFill="1" applyBorder="1" applyAlignment="1">
      <alignment vertical="top"/>
    </xf>
    <xf numFmtId="0" fontId="76" fillId="0" borderId="68" xfId="3" applyFill="1" applyBorder="1" applyAlignment="1">
      <alignment vertical="top"/>
    </xf>
    <xf numFmtId="49" fontId="76" fillId="0" borderId="79" xfId="3" applyNumberFormat="1" applyFill="1" applyBorder="1">
      <alignment vertical="top" wrapText="1"/>
    </xf>
    <xf numFmtId="49" fontId="76" fillId="0" borderId="70" xfId="3" applyNumberFormat="1" applyFill="1" applyBorder="1">
      <alignment vertical="top" wrapText="1"/>
    </xf>
    <xf numFmtId="49" fontId="85" fillId="0" borderId="80" xfId="3" applyNumberFormat="1" applyFont="1" applyFill="1" applyBorder="1">
      <alignment vertical="top" wrapText="1"/>
    </xf>
    <xf numFmtId="49" fontId="86" fillId="0" borderId="82" xfId="3" applyNumberFormat="1" applyFont="1" applyFill="1" applyBorder="1" applyAlignment="1">
      <alignment vertical="top"/>
    </xf>
    <xf numFmtId="0" fontId="76" fillId="0" borderId="83" xfId="3" applyNumberFormat="1" applyFill="1" applyBorder="1" applyAlignment="1">
      <alignment vertical="top"/>
    </xf>
    <xf numFmtId="0" fontId="76" fillId="0" borderId="84" xfId="3" applyNumberFormat="1" applyFill="1" applyBorder="1">
      <alignment vertical="top" wrapText="1"/>
    </xf>
    <xf numFmtId="0" fontId="76" fillId="0" borderId="85" xfId="3" applyNumberFormat="1" applyFill="1" applyBorder="1">
      <alignment vertical="top" wrapText="1"/>
    </xf>
    <xf numFmtId="49" fontId="76" fillId="0" borderId="86" xfId="3" applyNumberFormat="1" applyFill="1" applyBorder="1">
      <alignment vertical="top" wrapText="1"/>
    </xf>
    <xf numFmtId="0" fontId="76" fillId="0" borderId="87" xfId="3" applyNumberFormat="1" applyFill="1" applyBorder="1" applyAlignment="1">
      <alignment horizontal="center" vertical="top" wrapText="1"/>
    </xf>
    <xf numFmtId="49" fontId="76" fillId="0" borderId="88" xfId="3" applyNumberFormat="1" applyFill="1" applyBorder="1" applyAlignment="1">
      <alignment horizontal="left" vertical="top"/>
    </xf>
    <xf numFmtId="49" fontId="76" fillId="0" borderId="89" xfId="3" applyNumberFormat="1" applyFill="1" applyBorder="1" applyAlignment="1">
      <alignment horizontal="center" vertical="top" wrapText="1"/>
    </xf>
    <xf numFmtId="49" fontId="76" fillId="0" borderId="90" xfId="3" applyNumberFormat="1" applyFill="1" applyBorder="1">
      <alignment vertical="top" wrapText="1"/>
    </xf>
    <xf numFmtId="49" fontId="94" fillId="0" borderId="87" xfId="3" applyNumberFormat="1" applyFont="1" applyFill="1" applyBorder="1">
      <alignment vertical="top" wrapText="1"/>
    </xf>
    <xf numFmtId="49" fontId="95" fillId="0" borderId="91" xfId="3" applyNumberFormat="1" applyFont="1" applyFill="1" applyBorder="1">
      <alignment vertical="top" wrapText="1"/>
    </xf>
    <xf numFmtId="0" fontId="76" fillId="0" borderId="9" xfId="3" applyNumberFormat="1" applyFill="1" applyBorder="1" applyAlignment="1">
      <alignment vertical="top"/>
    </xf>
    <xf numFmtId="0" fontId="76" fillId="0" borderId="10" xfId="3" applyNumberFormat="1" applyFill="1" applyBorder="1" applyAlignment="1">
      <alignment vertical="top"/>
    </xf>
    <xf numFmtId="0" fontId="78" fillId="0" borderId="92" xfId="3" applyNumberFormat="1" applyFont="1" applyFill="1" applyBorder="1">
      <alignment vertical="top" wrapText="1"/>
    </xf>
    <xf numFmtId="0" fontId="96" fillId="0" borderId="62" xfId="3" applyNumberFormat="1" applyFont="1" applyFill="1" applyBorder="1" applyAlignment="1">
      <alignment horizontal="center" vertical="top" wrapText="1"/>
    </xf>
    <xf numFmtId="0" fontId="78" fillId="0" borderId="93" xfId="3" applyNumberFormat="1" applyFont="1" applyFill="1" applyBorder="1">
      <alignment vertical="top" wrapText="1"/>
    </xf>
    <xf numFmtId="0" fontId="96" fillId="0" borderId="29" xfId="3" applyNumberFormat="1" applyFont="1" applyFill="1" applyBorder="1" applyAlignment="1">
      <alignment vertical="top"/>
    </xf>
    <xf numFmtId="0" fontId="78" fillId="0" borderId="94" xfId="3" applyNumberFormat="1" applyFont="1" applyFill="1" applyBorder="1" applyAlignment="1">
      <alignment horizontal="center" vertical="top"/>
    </xf>
    <xf numFmtId="0" fontId="78" fillId="0" borderId="69" xfId="3" applyNumberFormat="1" applyFont="1" applyFill="1" applyBorder="1" applyAlignment="1">
      <alignment vertical="top"/>
    </xf>
    <xf numFmtId="0" fontId="78" fillId="0" borderId="68" xfId="3" applyNumberFormat="1" applyFont="1" applyFill="1" applyBorder="1">
      <alignment vertical="top" wrapText="1"/>
    </xf>
    <xf numFmtId="49" fontId="78" fillId="0" borderId="95" xfId="3" applyNumberFormat="1" applyFont="1" applyFill="1" applyBorder="1" applyAlignment="1">
      <alignment horizontal="center" vertical="top"/>
    </xf>
    <xf numFmtId="0" fontId="78" fillId="0" borderId="96" xfId="3" applyNumberFormat="1" applyFont="1" applyFill="1" applyBorder="1" applyAlignment="1">
      <alignment horizontal="center" vertical="top"/>
    </xf>
    <xf numFmtId="49" fontId="78" fillId="0" borderId="97" xfId="3" applyNumberFormat="1" applyFont="1" applyFill="1" applyBorder="1" applyAlignment="1">
      <alignment horizontal="left" vertical="top"/>
    </xf>
    <xf numFmtId="0" fontId="76" fillId="0" borderId="66" xfId="3" applyNumberFormat="1" applyFill="1" applyBorder="1" applyAlignment="1">
      <alignment horizontal="center" vertical="top" wrapText="1"/>
    </xf>
    <xf numFmtId="165" fontId="76" fillId="0" borderId="94" xfId="3" applyNumberFormat="1" applyFill="1" applyBorder="1" applyAlignment="1">
      <alignment horizontal="center" vertical="top" wrapText="1"/>
    </xf>
    <xf numFmtId="0" fontId="76" fillId="0" borderId="94" xfId="3" applyNumberFormat="1" applyFill="1" applyBorder="1">
      <alignment vertical="top" wrapText="1"/>
    </xf>
    <xf numFmtId="164" fontId="0" fillId="0" borderId="94" xfId="4" applyNumberFormat="1" applyFont="1" applyFill="1" applyBorder="1" applyAlignment="1">
      <alignment horizontal="center" vertical="top"/>
    </xf>
    <xf numFmtId="164" fontId="0" fillId="0" borderId="67" xfId="4" applyNumberFormat="1" applyFont="1" applyFill="1" applyBorder="1" applyAlignment="1">
      <alignment horizontal="center" vertical="top"/>
    </xf>
    <xf numFmtId="0" fontId="76" fillId="0" borderId="66" xfId="3" applyNumberFormat="1" applyFill="1" applyBorder="1">
      <alignment vertical="top" wrapText="1"/>
    </xf>
    <xf numFmtId="0" fontId="76" fillId="0" borderId="67" xfId="3" applyNumberFormat="1" applyFill="1" applyBorder="1">
      <alignment vertical="top" wrapText="1"/>
    </xf>
    <xf numFmtId="0" fontId="76" fillId="0" borderId="72" xfId="3" applyNumberFormat="1" applyFill="1" applyBorder="1" applyAlignment="1">
      <alignment horizontal="center" vertical="top" wrapText="1"/>
    </xf>
    <xf numFmtId="165" fontId="76" fillId="0" borderId="46" xfId="3" applyNumberFormat="1" applyFill="1" applyBorder="1" applyAlignment="1">
      <alignment horizontal="center" vertical="top" wrapText="1"/>
    </xf>
    <xf numFmtId="0" fontId="76" fillId="0" borderId="46" xfId="3" applyNumberFormat="1" applyFill="1" applyBorder="1">
      <alignment vertical="top" wrapText="1"/>
    </xf>
    <xf numFmtId="164" fontId="0" fillId="0" borderId="46" xfId="4" applyNumberFormat="1" applyFont="1" applyFill="1" applyBorder="1" applyAlignment="1">
      <alignment horizontal="center" vertical="top"/>
    </xf>
    <xf numFmtId="0" fontId="76" fillId="0" borderId="8" xfId="3" applyNumberFormat="1" applyFill="1" applyBorder="1">
      <alignment vertical="top" wrapText="1"/>
    </xf>
    <xf numFmtId="0" fontId="76" fillId="0" borderId="72" xfId="3" quotePrefix="1" applyNumberFormat="1" applyFill="1" applyBorder="1" applyAlignment="1">
      <alignment horizontal="center" vertical="top" wrapText="1"/>
    </xf>
    <xf numFmtId="0" fontId="78" fillId="0" borderId="66" xfId="3" applyNumberFormat="1" applyFont="1" applyFill="1" applyBorder="1">
      <alignment vertical="top" wrapText="1"/>
    </xf>
    <xf numFmtId="164" fontId="0" fillId="0" borderId="10" xfId="4" applyNumberFormat="1" applyFont="1" applyFill="1" applyBorder="1" applyAlignment="1">
      <alignment horizontal="center" vertical="top"/>
    </xf>
    <xf numFmtId="0" fontId="76" fillId="0" borderId="9" xfId="3" applyNumberFormat="1" applyFill="1" applyBorder="1" applyAlignment="1">
      <alignment horizontal="center" vertical="top" wrapText="1"/>
    </xf>
    <xf numFmtId="0" fontId="76" fillId="0" borderId="11" xfId="3" applyNumberFormat="1" applyFill="1" applyBorder="1">
      <alignment vertical="top" wrapText="1"/>
    </xf>
    <xf numFmtId="0" fontId="78" fillId="0" borderId="66" xfId="3" applyNumberFormat="1" applyFont="1" applyFill="1" applyBorder="1" applyAlignment="1">
      <alignment vertical="top"/>
    </xf>
    <xf numFmtId="0" fontId="76" fillId="0" borderId="68" xfId="3" applyNumberFormat="1" applyFill="1" applyBorder="1">
      <alignment vertical="top" wrapText="1"/>
    </xf>
    <xf numFmtId="0" fontId="76" fillId="0" borderId="0" xfId="3" applyNumberFormat="1" applyFill="1" applyAlignment="1">
      <alignment vertical="top"/>
    </xf>
    <xf numFmtId="0" fontId="76" fillId="0" borderId="66" xfId="3" applyNumberFormat="1" applyFill="1" applyBorder="1" applyAlignment="1">
      <alignment vertical="top"/>
    </xf>
    <xf numFmtId="0" fontId="76" fillId="0" borderId="67" xfId="3" applyNumberFormat="1" applyFill="1" applyBorder="1" applyAlignment="1">
      <alignment vertical="top"/>
    </xf>
    <xf numFmtId="0" fontId="76" fillId="0" borderId="72" xfId="3" applyNumberFormat="1" applyFill="1" applyBorder="1" applyAlignment="1">
      <alignment vertical="top"/>
    </xf>
    <xf numFmtId="0" fontId="97" fillId="0" borderId="46" xfId="3" applyNumberFormat="1" applyFont="1" applyFill="1" applyBorder="1">
      <alignment vertical="top" wrapText="1"/>
    </xf>
    <xf numFmtId="0" fontId="76" fillId="0" borderId="8" xfId="3" applyNumberFormat="1" applyFill="1" applyBorder="1" applyAlignment="1">
      <alignment vertical="top"/>
    </xf>
    <xf numFmtId="165" fontId="76" fillId="0" borderId="45" xfId="3" applyNumberFormat="1" applyFill="1" applyBorder="1" applyAlignment="1">
      <alignment horizontal="center" vertical="top" wrapText="1"/>
    </xf>
    <xf numFmtId="0" fontId="97" fillId="0" borderId="45" xfId="3" applyNumberFormat="1" applyFont="1" applyFill="1" applyBorder="1">
      <alignment vertical="top" wrapText="1"/>
    </xf>
    <xf numFmtId="164" fontId="0" fillId="0" borderId="45" xfId="4" applyNumberFormat="1" applyFont="1" applyFill="1" applyBorder="1" applyAlignment="1">
      <alignment horizontal="center" vertical="top"/>
    </xf>
    <xf numFmtId="0" fontId="76" fillId="0" borderId="98" xfId="3" applyNumberFormat="1" applyFill="1" applyBorder="1" applyAlignment="1">
      <alignment horizontal="center" vertical="top" wrapText="1"/>
    </xf>
    <xf numFmtId="0" fontId="76" fillId="0" borderId="99" xfId="3" applyFill="1" applyBorder="1" applyAlignment="1">
      <alignment horizontal="center" vertical="top" wrapText="1"/>
    </xf>
    <xf numFmtId="49" fontId="76" fillId="0" borderId="100" xfId="3" quotePrefix="1" applyNumberFormat="1" applyFill="1" applyBorder="1" applyAlignment="1">
      <alignment horizontal="center" vertical="top" wrapText="1"/>
    </xf>
    <xf numFmtId="0" fontId="76" fillId="0" borderId="101" xfId="3" applyNumberFormat="1" applyFill="1" applyBorder="1" applyAlignment="1">
      <alignment horizontal="center" vertical="top" wrapText="1"/>
    </xf>
    <xf numFmtId="49" fontId="76" fillId="0" borderId="101" xfId="3" applyNumberFormat="1" applyFill="1" applyBorder="1">
      <alignment vertical="top" wrapText="1"/>
    </xf>
    <xf numFmtId="49" fontId="76" fillId="0" borderId="102" xfId="3" applyNumberFormat="1" applyFill="1" applyBorder="1">
      <alignment vertical="top" wrapText="1"/>
    </xf>
    <xf numFmtId="0" fontId="76" fillId="0" borderId="103" xfId="3" applyNumberFormat="1" applyFill="1" applyBorder="1" applyAlignment="1">
      <alignment horizontal="center" vertical="top" wrapText="1"/>
    </xf>
    <xf numFmtId="0" fontId="76" fillId="0" borderId="104" xfId="3" applyFill="1" applyBorder="1" applyAlignment="1">
      <alignment horizontal="center" vertical="top" wrapText="1"/>
    </xf>
    <xf numFmtId="49" fontId="76" fillId="0" borderId="105" xfId="3" quotePrefix="1" applyNumberFormat="1" applyFill="1" applyBorder="1" applyAlignment="1">
      <alignment horizontal="center" vertical="top" wrapText="1"/>
    </xf>
    <xf numFmtId="0" fontId="76" fillId="0" borderId="106" xfId="3" applyNumberFormat="1" applyFill="1" applyBorder="1" applyAlignment="1">
      <alignment horizontal="center" vertical="top" wrapText="1"/>
    </xf>
    <xf numFmtId="49" fontId="76" fillId="0" borderId="106" xfId="3" applyNumberFormat="1" applyFill="1" applyBorder="1">
      <alignment vertical="top" wrapText="1"/>
    </xf>
    <xf numFmtId="49" fontId="76" fillId="0" borderId="107" xfId="3" applyNumberFormat="1" applyFill="1" applyBorder="1">
      <alignment vertical="top" wrapText="1"/>
    </xf>
    <xf numFmtId="0" fontId="76" fillId="0" borderId="108" xfId="3" applyNumberFormat="1" applyFill="1" applyBorder="1" applyAlignment="1">
      <alignment horizontal="center" vertical="top" wrapText="1"/>
    </xf>
    <xf numFmtId="0" fontId="76" fillId="0" borderId="109" xfId="3" applyFill="1" applyBorder="1" applyAlignment="1">
      <alignment horizontal="center" vertical="top" wrapText="1"/>
    </xf>
    <xf numFmtId="0" fontId="76" fillId="0" borderId="110" xfId="3" applyFill="1" applyBorder="1">
      <alignment vertical="top" wrapText="1"/>
    </xf>
    <xf numFmtId="49" fontId="76" fillId="0" borderId="111" xfId="3" applyNumberFormat="1" applyFill="1" applyBorder="1" applyAlignment="1">
      <alignment horizontal="center" vertical="top" wrapText="1"/>
    </xf>
    <xf numFmtId="0" fontId="88" fillId="0" borderId="111" xfId="3" applyFont="1" applyFill="1" applyBorder="1">
      <alignment vertical="top" wrapText="1"/>
    </xf>
    <xf numFmtId="0" fontId="76" fillId="0" borderId="112" xfId="3" applyFill="1" applyBorder="1">
      <alignment vertical="top" wrapText="1"/>
    </xf>
    <xf numFmtId="0" fontId="5" fillId="2" borderId="0" xfId="0" applyFont="1" applyFill="1"/>
    <xf numFmtId="0" fontId="59" fillId="5" borderId="1" xfId="0" applyFont="1" applyFill="1" applyBorder="1"/>
    <xf numFmtId="0" fontId="6" fillId="5" borderId="2" xfId="0" applyFont="1" applyFill="1" applyBorder="1"/>
    <xf numFmtId="0" fontId="6" fillId="5" borderId="1" xfId="0" applyFont="1" applyFill="1" applyBorder="1"/>
    <xf numFmtId="0" fontId="98" fillId="0" borderId="0" xfId="0" applyFont="1"/>
    <xf numFmtId="0" fontId="5" fillId="2" borderId="0" xfId="0" applyFont="1" applyFill="1"/>
    <xf numFmtId="0" fontId="5" fillId="2" borderId="0" xfId="0" applyFont="1" applyFill="1"/>
    <xf numFmtId="0" fontId="99" fillId="0" borderId="0" xfId="0" applyFont="1"/>
    <xf numFmtId="0" fontId="100" fillId="12" borderId="2" xfId="0" applyNumberFormat="1" applyFont="1" applyFill="1" applyBorder="1"/>
    <xf numFmtId="0" fontId="102" fillId="0" borderId="0" xfId="0" applyFont="1"/>
    <xf numFmtId="0" fontId="103" fillId="0" borderId="0" xfId="0" applyFont="1"/>
    <xf numFmtId="0" fontId="101" fillId="0" borderId="0" xfId="0" applyFont="1"/>
    <xf numFmtId="0" fontId="104" fillId="0" borderId="0" xfId="0" applyFont="1"/>
    <xf numFmtId="0" fontId="105" fillId="0" borderId="0" xfId="0" applyFont="1"/>
    <xf numFmtId="0" fontId="106" fillId="2" borderId="0" xfId="0" applyFont="1" applyFill="1"/>
    <xf numFmtId="0" fontId="107" fillId="2" borderId="0" xfId="0" applyFont="1" applyFill="1"/>
    <xf numFmtId="0" fontId="107" fillId="0" borderId="0" xfId="0" applyFont="1"/>
    <xf numFmtId="0" fontId="108" fillId="0" borderId="0" xfId="0" applyFont="1"/>
    <xf numFmtId="0" fontId="109" fillId="0" borderId="0" xfId="0" applyFont="1"/>
    <xf numFmtId="0" fontId="6" fillId="2" borderId="0" xfId="0" applyFont="1" applyFill="1" applyAlignment="1">
      <alignment horizontal="center"/>
    </xf>
    <xf numFmtId="0" fontId="110" fillId="0" borderId="0" xfId="0" applyFont="1"/>
    <xf numFmtId="0" fontId="0" fillId="2" borderId="68" xfId="0" applyFill="1" applyBorder="1" applyAlignment="1">
      <alignment horizontal="right"/>
    </xf>
    <xf numFmtId="0" fontId="0" fillId="2" borderId="0" xfId="0" applyFill="1" applyBorder="1"/>
    <xf numFmtId="0" fontId="0" fillId="2" borderId="8" xfId="0" applyFill="1" applyBorder="1" applyAlignment="1">
      <alignment horizontal="right"/>
    </xf>
    <xf numFmtId="0" fontId="0" fillId="2" borderId="11" xfId="0" applyFill="1" applyBorder="1" applyAlignment="1">
      <alignment horizontal="right"/>
    </xf>
    <xf numFmtId="0" fontId="0" fillId="2" borderId="69" xfId="0" applyFill="1" applyBorder="1" applyAlignment="1">
      <alignment horizontal="center"/>
    </xf>
    <xf numFmtId="0" fontId="0" fillId="2" borderId="72" xfId="0" applyFill="1" applyBorder="1" applyAlignment="1">
      <alignment horizontal="center"/>
    </xf>
    <xf numFmtId="0" fontId="0" fillId="2" borderId="9" xfId="0" applyFill="1" applyBorder="1" applyAlignment="1">
      <alignment horizontal="center"/>
    </xf>
    <xf numFmtId="0" fontId="15" fillId="3" borderId="3" xfId="0" applyFont="1" applyFill="1" applyBorder="1" applyAlignment="1">
      <alignment horizontal="right"/>
    </xf>
    <xf numFmtId="0" fontId="102" fillId="0" borderId="0" xfId="0" applyFont="1" applyAlignment="1">
      <alignment horizontal="center"/>
    </xf>
    <xf numFmtId="0" fontId="61" fillId="5" borderId="0" xfId="0" applyFont="1" applyFill="1" applyBorder="1"/>
    <xf numFmtId="0" fontId="6" fillId="2" borderId="69" xfId="0" applyFont="1" applyFill="1" applyBorder="1"/>
    <xf numFmtId="0" fontId="5" fillId="2" borderId="68" xfId="0" applyFont="1" applyFill="1" applyBorder="1" applyAlignment="1">
      <alignment horizontal="center"/>
    </xf>
    <xf numFmtId="0" fontId="6" fillId="2" borderId="72" xfId="0" applyFont="1" applyFill="1" applyBorder="1"/>
    <xf numFmtId="0" fontId="5" fillId="2" borderId="8" xfId="0" applyFont="1" applyFill="1" applyBorder="1" applyAlignment="1">
      <alignment horizontal="center"/>
    </xf>
    <xf numFmtId="0" fontId="5" fillId="2" borderId="11" xfId="0" applyFont="1" applyFill="1" applyBorder="1" applyAlignment="1">
      <alignment horizontal="center"/>
    </xf>
    <xf numFmtId="0" fontId="6" fillId="2" borderId="32" xfId="0" applyFont="1" applyFill="1" applyBorder="1" applyAlignment="1">
      <alignment horizontal="left" vertical="top" wrapText="1"/>
    </xf>
    <xf numFmtId="0" fontId="6" fillId="2" borderId="23" xfId="0" applyFont="1" applyFill="1" applyBorder="1" applyAlignment="1">
      <alignment horizontal="left" vertical="top" wrapText="1"/>
    </xf>
    <xf numFmtId="0" fontId="6" fillId="2" borderId="33" xfId="0" applyFont="1" applyFill="1" applyBorder="1" applyAlignment="1">
      <alignment horizontal="left" vertical="top" wrapText="1"/>
    </xf>
    <xf numFmtId="0" fontId="6" fillId="2" borderId="0" xfId="0" applyFont="1" applyFill="1" applyAlignment="1">
      <alignment horizontal="left" vertical="top" wrapText="1"/>
    </xf>
    <xf numFmtId="0" fontId="6" fillId="2" borderId="31" xfId="0" applyFont="1" applyFill="1" applyBorder="1" applyAlignment="1">
      <alignment horizontal="left" vertical="top" wrapText="1"/>
    </xf>
    <xf numFmtId="0" fontId="5" fillId="2" borderId="0" xfId="0" applyFont="1" applyFill="1" applyAlignment="1">
      <alignment horizontal="center"/>
    </xf>
    <xf numFmtId="0" fontId="98" fillId="0" borderId="0" xfId="0" applyFont="1" applyAlignment="1">
      <alignment vertical="center"/>
    </xf>
    <xf numFmtId="0" fontId="54" fillId="0" borderId="0" xfId="0" applyFont="1"/>
    <xf numFmtId="0" fontId="6" fillId="2" borderId="23" xfId="0" applyFont="1" applyFill="1" applyBorder="1" applyAlignment="1">
      <alignment horizontal="left"/>
    </xf>
    <xf numFmtId="0" fontId="58" fillId="2" borderId="115" xfId="0" applyFont="1" applyFill="1" applyBorder="1" applyAlignment="1">
      <alignment horizontal="center"/>
    </xf>
    <xf numFmtId="0" fontId="7" fillId="2" borderId="115" xfId="0" applyFont="1" applyFill="1" applyBorder="1"/>
    <xf numFmtId="0" fontId="58" fillId="0" borderId="115" xfId="0" applyFont="1" applyBorder="1"/>
    <xf numFmtId="0" fontId="0" fillId="0" borderId="115" xfId="0" applyBorder="1"/>
    <xf numFmtId="0" fontId="58" fillId="2" borderId="115" xfId="0" applyFont="1" applyFill="1" applyBorder="1" applyAlignment="1">
      <alignment horizontal="right"/>
    </xf>
    <xf numFmtId="0" fontId="0" fillId="2" borderId="115" xfId="0" applyFill="1" applyBorder="1"/>
    <xf numFmtId="0" fontId="58" fillId="2" borderId="0" xfId="0" applyFont="1" applyFill="1" applyAlignment="1">
      <alignment horizontal="center"/>
    </xf>
    <xf numFmtId="0" fontId="6" fillId="2" borderId="0" xfId="0" applyFont="1" applyFill="1" applyAlignment="1">
      <alignment vertical="top"/>
    </xf>
    <xf numFmtId="0" fontId="58" fillId="2" borderId="0" xfId="0" applyFont="1" applyFill="1" applyAlignment="1">
      <alignment horizontal="center" vertical="center"/>
    </xf>
    <xf numFmtId="0" fontId="58" fillId="2" borderId="23" xfId="0" applyFont="1" applyFill="1" applyBorder="1" applyAlignment="1">
      <alignment horizontal="center" vertical="center"/>
    </xf>
    <xf numFmtId="0" fontId="6" fillId="2" borderId="23" xfId="0" applyFont="1" applyFill="1" applyBorder="1" applyAlignment="1">
      <alignment vertical="top"/>
    </xf>
    <xf numFmtId="49" fontId="111" fillId="2" borderId="115" xfId="5" applyNumberFormat="1" applyFont="1" applyFill="1" applyBorder="1" applyAlignment="1">
      <alignment horizontal="left" vertical="top" wrapText="1"/>
    </xf>
    <xf numFmtId="49" fontId="111" fillId="2" borderId="115" xfId="5" applyNumberFormat="1" applyFont="1" applyFill="1" applyBorder="1">
      <alignment vertical="top" wrapText="1"/>
    </xf>
    <xf numFmtId="49" fontId="112" fillId="13" borderId="121" xfId="5" applyNumberFormat="1" applyFont="1" applyFill="1" applyBorder="1" applyAlignment="1">
      <alignment vertical="top"/>
    </xf>
    <xf numFmtId="0" fontId="0" fillId="14" borderId="121" xfId="0" applyFill="1" applyBorder="1"/>
    <xf numFmtId="49" fontId="113" fillId="2" borderId="121" xfId="5" applyNumberFormat="1" applyFont="1" applyFill="1" applyBorder="1" applyAlignment="1">
      <alignment vertical="top"/>
    </xf>
    <xf numFmtId="0" fontId="0" fillId="5" borderId="121" xfId="0" applyFill="1" applyBorder="1"/>
    <xf numFmtId="49" fontId="113" fillId="13" borderId="121" xfId="5" applyNumberFormat="1" applyFont="1" applyFill="1" applyBorder="1" applyAlignment="1">
      <alignment vertical="top"/>
    </xf>
    <xf numFmtId="49" fontId="113" fillId="13" borderId="115" xfId="5" applyNumberFormat="1" applyFont="1" applyFill="1" applyBorder="1" applyAlignment="1">
      <alignment vertical="top"/>
    </xf>
    <xf numFmtId="0" fontId="0" fillId="14" borderId="115" xfId="0" applyFill="1" applyBorder="1"/>
    <xf numFmtId="49" fontId="114" fillId="2" borderId="121" xfId="5" applyNumberFormat="1" applyFont="1" applyFill="1" applyBorder="1" applyAlignment="1">
      <alignment vertical="top"/>
    </xf>
    <xf numFmtId="49" fontId="115" fillId="13" borderId="121" xfId="5" applyNumberFormat="1" applyFont="1" applyFill="1" applyBorder="1" applyAlignment="1">
      <alignment vertical="top"/>
    </xf>
    <xf numFmtId="0" fontId="115" fillId="13" borderId="121" xfId="5" applyFont="1" applyFill="1" applyBorder="1" applyAlignment="1">
      <alignment vertical="top"/>
    </xf>
    <xf numFmtId="0" fontId="113" fillId="2" borderId="121" xfId="5" applyFont="1" applyFill="1" applyBorder="1" applyAlignment="1">
      <alignment vertical="top"/>
    </xf>
    <xf numFmtId="0" fontId="6" fillId="2" borderId="29" xfId="0" applyFont="1" applyFill="1" applyBorder="1" applyAlignment="1">
      <alignment vertical="top"/>
    </xf>
    <xf numFmtId="0" fontId="51" fillId="2" borderId="0" xfId="0" applyFont="1" applyFill="1" applyBorder="1" applyAlignment="1">
      <alignment horizontal="right"/>
    </xf>
    <xf numFmtId="0" fontId="61" fillId="5" borderId="23" xfId="0" applyFont="1" applyFill="1" applyBorder="1" applyAlignment="1">
      <alignment horizontal="center"/>
    </xf>
    <xf numFmtId="0" fontId="6" fillId="2" borderId="23" xfId="0" quotePrefix="1" applyFont="1" applyFill="1" applyBorder="1" applyAlignment="1">
      <alignment horizontal="center"/>
    </xf>
    <xf numFmtId="0" fontId="117" fillId="2" borderId="23" xfId="0" applyFont="1" applyFill="1" applyBorder="1"/>
    <xf numFmtId="0" fontId="118" fillId="2" borderId="114" xfId="0" applyFont="1" applyFill="1" applyBorder="1" applyAlignment="1">
      <alignment horizontal="left"/>
    </xf>
    <xf numFmtId="0" fontId="6" fillId="2" borderId="0" xfId="0" applyFont="1" applyFill="1" applyBorder="1" applyAlignment="1">
      <alignment horizontal="left"/>
    </xf>
    <xf numFmtId="0" fontId="7" fillId="2" borderId="0" xfId="0" applyFont="1" applyFill="1" applyBorder="1"/>
    <xf numFmtId="0" fontId="7" fillId="2" borderId="114" xfId="0" applyFont="1" applyFill="1" applyBorder="1"/>
    <xf numFmtId="0" fontId="7" fillId="2" borderId="114" xfId="0" applyFont="1" applyFill="1" applyBorder="1" applyAlignment="1">
      <alignment horizontal="center"/>
    </xf>
    <xf numFmtId="0" fontId="7" fillId="2" borderId="114" xfId="0" applyFont="1" applyFill="1" applyBorder="1" applyAlignment="1">
      <alignment horizontal="left"/>
    </xf>
    <xf numFmtId="0" fontId="116" fillId="2" borderId="23" xfId="0" applyFont="1" applyFill="1" applyBorder="1" applyAlignment="1">
      <alignment horizontal="left"/>
    </xf>
    <xf numFmtId="0" fontId="6" fillId="2" borderId="127" xfId="0" applyFont="1" applyFill="1" applyBorder="1"/>
    <xf numFmtId="0" fontId="5" fillId="2" borderId="127" xfId="0" applyFont="1" applyFill="1" applyBorder="1" applyAlignment="1">
      <alignment horizontal="center"/>
    </xf>
    <xf numFmtId="0" fontId="119" fillId="0" borderId="0" xfId="0" applyFont="1" applyAlignment="1">
      <alignment horizontal="left" vertical="center" indent="2"/>
    </xf>
    <xf numFmtId="0" fontId="120" fillId="0" borderId="0" xfId="0" applyFont="1" applyAlignment="1">
      <alignment horizontal="left" vertical="center" indent="2"/>
    </xf>
    <xf numFmtId="0" fontId="119" fillId="0" borderId="0" xfId="0" applyFont="1" applyAlignment="1">
      <alignment vertical="center"/>
    </xf>
    <xf numFmtId="0" fontId="6" fillId="2" borderId="10" xfId="0" applyFont="1" applyFill="1" applyBorder="1" applyAlignment="1">
      <alignment horizontal="center"/>
    </xf>
    <xf numFmtId="0" fontId="6" fillId="2" borderId="5" xfId="0" applyFont="1" applyFill="1" applyBorder="1" applyAlignment="1">
      <alignment horizontal="center"/>
    </xf>
    <xf numFmtId="0" fontId="121" fillId="2" borderId="0" xfId="0" applyFont="1" applyFill="1"/>
    <xf numFmtId="0" fontId="121" fillId="2" borderId="23" xfId="0" applyFont="1" applyFill="1" applyBorder="1"/>
    <xf numFmtId="0" fontId="0" fillId="0" borderId="0" xfId="0" applyFont="1"/>
    <xf numFmtId="0" fontId="66" fillId="2" borderId="0" xfId="0" applyFont="1" applyFill="1" applyBorder="1" applyAlignment="1">
      <alignment horizontal="left"/>
    </xf>
    <xf numFmtId="0" fontId="0" fillId="6" borderId="0" xfId="0" applyFill="1" applyBorder="1"/>
    <xf numFmtId="0" fontId="0" fillId="6" borderId="0" xfId="0" applyFill="1" applyBorder="1" applyAlignment="1">
      <alignment horizontal="center"/>
    </xf>
    <xf numFmtId="0" fontId="0" fillId="6" borderId="0" xfId="0" applyFill="1" applyBorder="1" applyAlignment="1">
      <alignment horizontal="right"/>
    </xf>
    <xf numFmtId="0" fontId="21" fillId="6" borderId="0" xfId="0" applyFont="1" applyFill="1" applyBorder="1" applyAlignment="1">
      <alignment horizontal="left" vertical="center"/>
    </xf>
    <xf numFmtId="0" fontId="27" fillId="6" borderId="0" xfId="0" applyFont="1" applyFill="1" applyBorder="1"/>
    <xf numFmtId="0" fontId="0" fillId="6" borderId="0" xfId="0" applyFill="1" applyBorder="1" applyAlignment="1">
      <alignment horizontal="left"/>
    </xf>
    <xf numFmtId="0" fontId="0" fillId="6" borderId="0" xfId="0" quotePrefix="1" applyFill="1" applyBorder="1" applyAlignment="1">
      <alignment horizontal="left"/>
    </xf>
    <xf numFmtId="0" fontId="0" fillId="0" borderId="0" xfId="0" applyFont="1" applyFill="1" applyBorder="1" applyAlignment="1">
      <alignment horizontal="left"/>
    </xf>
    <xf numFmtId="0" fontId="69" fillId="0" borderId="0" xfId="0" applyFont="1" applyFill="1" applyBorder="1" applyAlignment="1">
      <alignment horizontal="left" vertical="center"/>
    </xf>
    <xf numFmtId="0" fontId="0" fillId="0" borderId="0" xfId="0" applyFont="1" applyFill="1"/>
    <xf numFmtId="0" fontId="0" fillId="0" borderId="0" xfId="0" quotePrefix="1" applyFont="1" applyFill="1" applyBorder="1" applyAlignment="1">
      <alignment horizontal="left"/>
    </xf>
    <xf numFmtId="0" fontId="34" fillId="2" borderId="23" xfId="0" applyFont="1" applyFill="1" applyBorder="1" applyAlignment="1">
      <alignment horizontal="left"/>
    </xf>
    <xf numFmtId="0" fontId="34" fillId="2" borderId="26" xfId="0" applyFont="1" applyFill="1" applyBorder="1" applyAlignment="1">
      <alignment horizontal="left"/>
    </xf>
    <xf numFmtId="0" fontId="116" fillId="2" borderId="23" xfId="0" applyFont="1" applyFill="1" applyBorder="1" applyAlignment="1">
      <alignment horizontal="right"/>
    </xf>
    <xf numFmtId="0" fontId="116" fillId="2" borderId="114" xfId="0" applyFont="1" applyFill="1" applyBorder="1" applyAlignment="1">
      <alignment horizontal="right"/>
    </xf>
    <xf numFmtId="0" fontId="6" fillId="2" borderId="114" xfId="0" applyFont="1" applyFill="1" applyBorder="1" applyAlignment="1">
      <alignment horizontal="left"/>
    </xf>
    <xf numFmtId="0" fontId="117" fillId="2" borderId="114" xfId="0" applyFont="1" applyFill="1" applyBorder="1"/>
    <xf numFmtId="0" fontId="59" fillId="2" borderId="128" xfId="0" applyFont="1" applyFill="1" applyBorder="1"/>
    <xf numFmtId="0" fontId="6" fillId="2" borderId="129" xfId="0" applyFont="1" applyFill="1" applyBorder="1"/>
    <xf numFmtId="0" fontId="7" fillId="2" borderId="72" xfId="0" applyFont="1" applyFill="1" applyBorder="1"/>
    <xf numFmtId="0" fontId="49" fillId="2" borderId="0" xfId="0" applyFont="1" applyFill="1" applyBorder="1"/>
    <xf numFmtId="0" fontId="116" fillId="2" borderId="130" xfId="0" applyFont="1" applyFill="1" applyBorder="1" applyAlignment="1">
      <alignment horizontal="right"/>
    </xf>
    <xf numFmtId="0" fontId="60" fillId="2" borderId="131" xfId="0" applyFont="1" applyFill="1" applyBorder="1"/>
    <xf numFmtId="0" fontId="7" fillId="2" borderId="130" xfId="0" applyFont="1" applyFill="1" applyBorder="1" applyAlignment="1">
      <alignment horizontal="center"/>
    </xf>
    <xf numFmtId="0" fontId="5" fillId="2" borderId="0" xfId="0" applyFont="1" applyFill="1" applyAlignment="1">
      <alignment horizontal="center"/>
    </xf>
    <xf numFmtId="0" fontId="6" fillId="2" borderId="23" xfId="0" applyFont="1" applyFill="1" applyBorder="1" applyAlignment="1">
      <alignment horizontal="left"/>
    </xf>
    <xf numFmtId="0" fontId="122" fillId="2" borderId="23" xfId="0" applyFont="1" applyFill="1" applyBorder="1" applyAlignment="1">
      <alignment horizontal="right"/>
    </xf>
    <xf numFmtId="0" fontId="123" fillId="2" borderId="23" xfId="0" applyFont="1" applyFill="1" applyBorder="1" applyAlignment="1">
      <alignment horizontal="right"/>
    </xf>
    <xf numFmtId="0" fontId="122" fillId="2" borderId="25" xfId="0" applyFont="1" applyFill="1" applyBorder="1" applyAlignment="1">
      <alignment horizontal="right"/>
    </xf>
    <xf numFmtId="0" fontId="124" fillId="2" borderId="0" xfId="0" applyFont="1" applyFill="1"/>
    <xf numFmtId="0" fontId="6" fillId="0" borderId="0" xfId="0" applyFont="1" applyFill="1" applyBorder="1" applyAlignment="1">
      <alignment vertical="top" wrapText="1"/>
    </xf>
    <xf numFmtId="0" fontId="6" fillId="0" borderId="0" xfId="0" applyFont="1" applyFill="1" applyBorder="1"/>
    <xf numFmtId="0" fontId="9" fillId="2" borderId="114" xfId="0" applyFont="1" applyFill="1" applyBorder="1"/>
    <xf numFmtId="0" fontId="39" fillId="2" borderId="0" xfId="0" applyFont="1" applyFill="1" applyBorder="1"/>
    <xf numFmtId="0" fontId="6" fillId="6" borderId="0" xfId="0" applyFont="1" applyFill="1"/>
    <xf numFmtId="0" fontId="6" fillId="6" borderId="0" xfId="0" applyFont="1" applyFill="1" applyAlignment="1">
      <alignment horizontal="center"/>
    </xf>
    <xf numFmtId="0" fontId="7" fillId="0" borderId="0" xfId="0" applyFont="1" applyFill="1" applyBorder="1"/>
    <xf numFmtId="0" fontId="6" fillId="0" borderId="0" xfId="0" applyFont="1" applyFill="1" applyBorder="1" applyAlignment="1">
      <alignment vertical="top"/>
    </xf>
    <xf numFmtId="0" fontId="6" fillId="2" borderId="114" xfId="0" applyFont="1" applyFill="1" applyBorder="1"/>
    <xf numFmtId="0" fontId="5" fillId="2" borderId="114" xfId="0" applyFont="1" applyFill="1" applyBorder="1" applyAlignment="1">
      <alignment horizontal="left"/>
    </xf>
    <xf numFmtId="0" fontId="5" fillId="2" borderId="114" xfId="0" applyFont="1" applyFill="1" applyBorder="1"/>
    <xf numFmtId="0" fontId="125" fillId="0" borderId="10" xfId="0" applyFont="1" applyBorder="1" applyAlignment="1">
      <alignment vertical="center"/>
    </xf>
    <xf numFmtId="0" fontId="125" fillId="0" borderId="10" xfId="0" applyFont="1" applyBorder="1" applyAlignment="1">
      <alignment horizontal="center" vertical="center"/>
    </xf>
    <xf numFmtId="0" fontId="125" fillId="0" borderId="10" xfId="0" applyFont="1" applyBorder="1" applyAlignment="1">
      <alignment vertical="center" wrapText="1"/>
    </xf>
    <xf numFmtId="0" fontId="126" fillId="0" borderId="0" xfId="0" applyFont="1" applyAlignment="1">
      <alignment vertical="center"/>
    </xf>
    <xf numFmtId="0" fontId="126" fillId="0" borderId="0" xfId="0" applyFont="1" applyAlignment="1">
      <alignment horizontal="center" vertical="center"/>
    </xf>
    <xf numFmtId="0" fontId="127" fillId="0" borderId="0" xfId="0" applyFont="1" applyAlignment="1">
      <alignment vertical="center" wrapText="1"/>
    </xf>
    <xf numFmtId="3" fontId="21" fillId="0" borderId="0" xfId="0" applyNumberFormat="1" applyFont="1" applyAlignment="1">
      <alignment vertical="center" wrapText="1"/>
    </xf>
    <xf numFmtId="0" fontId="125" fillId="0" borderId="0" xfId="0" applyFont="1" applyAlignment="1">
      <alignment vertical="center"/>
    </xf>
    <xf numFmtId="0" fontId="126" fillId="0" borderId="10" xfId="0" applyFont="1" applyBorder="1" applyAlignment="1">
      <alignment vertical="center"/>
    </xf>
    <xf numFmtId="0" fontId="126" fillId="0" borderId="10" xfId="0" applyFont="1" applyBorder="1" applyAlignment="1">
      <alignment horizontal="center" vertical="center"/>
    </xf>
    <xf numFmtId="0" fontId="127" fillId="0" borderId="10" xfId="0" applyFont="1" applyBorder="1" applyAlignment="1">
      <alignment vertical="center" wrapText="1"/>
    </xf>
    <xf numFmtId="0" fontId="21" fillId="0" borderId="10" xfId="0" applyFont="1" applyBorder="1" applyAlignment="1">
      <alignment vertical="center" wrapText="1"/>
    </xf>
    <xf numFmtId="0" fontId="21" fillId="0" borderId="0" xfId="0" applyFont="1" applyAlignment="1">
      <alignment vertical="center" wrapText="1"/>
    </xf>
    <xf numFmtId="0" fontId="127" fillId="0" borderId="0" xfId="0" applyFont="1" applyFill="1" applyBorder="1" applyAlignment="1">
      <alignment vertical="center"/>
    </xf>
    <xf numFmtId="0" fontId="128" fillId="0" borderId="0" xfId="0" applyFont="1" applyAlignment="1">
      <alignment vertical="center" wrapText="1"/>
    </xf>
    <xf numFmtId="0" fontId="51" fillId="2" borderId="23" xfId="0" applyFont="1" applyFill="1" applyBorder="1" applyAlignment="1">
      <alignment horizontal="center"/>
    </xf>
    <xf numFmtId="0" fontId="6" fillId="2" borderId="114" xfId="0" applyFont="1" applyFill="1" applyBorder="1" applyAlignment="1"/>
    <xf numFmtId="0" fontId="66" fillId="2" borderId="13" xfId="0" applyFont="1" applyFill="1" applyBorder="1" applyAlignment="1"/>
    <xf numFmtId="0" fontId="6" fillId="2" borderId="23" xfId="0" applyFont="1" applyFill="1" applyBorder="1" applyAlignment="1">
      <alignment horizontal="right"/>
    </xf>
    <xf numFmtId="0" fontId="48" fillId="2" borderId="13" xfId="0" applyFont="1" applyFill="1" applyBorder="1" applyAlignment="1"/>
    <xf numFmtId="0" fontId="129" fillId="2" borderId="23" xfId="0" applyFont="1" applyFill="1" applyBorder="1" applyAlignment="1">
      <alignment horizontal="right"/>
    </xf>
    <xf numFmtId="0" fontId="9" fillId="2" borderId="0" xfId="0" applyFont="1" applyFill="1" applyBorder="1"/>
    <xf numFmtId="0" fontId="9" fillId="2" borderId="72" xfId="0" applyFont="1" applyFill="1" applyBorder="1" applyAlignment="1">
      <alignment horizontal="center"/>
    </xf>
    <xf numFmtId="0" fontId="9" fillId="2" borderId="9" xfId="0" applyFont="1" applyFill="1" applyBorder="1" applyAlignment="1">
      <alignment horizontal="center"/>
    </xf>
    <xf numFmtId="0" fontId="41" fillId="2" borderId="32" xfId="0" applyFont="1" applyFill="1" applyBorder="1"/>
    <xf numFmtId="0" fontId="41" fillId="2" borderId="23" xfId="0" applyFont="1" applyFill="1" applyBorder="1"/>
    <xf numFmtId="0" fontId="9" fillId="2" borderId="23" xfId="0" quotePrefix="1" applyFont="1" applyFill="1" applyBorder="1"/>
    <xf numFmtId="0" fontId="37" fillId="3" borderId="1" xfId="0" applyFont="1" applyFill="1" applyBorder="1"/>
    <xf numFmtId="0" fontId="37" fillId="3" borderId="3" xfId="0" applyFont="1" applyFill="1" applyBorder="1" applyAlignment="1">
      <alignment horizontal="center"/>
    </xf>
    <xf numFmtId="0" fontId="9" fillId="2" borderId="128" xfId="0" applyFont="1" applyFill="1" applyBorder="1" applyAlignment="1">
      <alignment horizontal="center"/>
    </xf>
    <xf numFmtId="0" fontId="9" fillId="2" borderId="129" xfId="0" applyFont="1" applyFill="1" applyBorder="1" applyAlignment="1">
      <alignment horizontal="center"/>
    </xf>
    <xf numFmtId="0" fontId="6" fillId="2" borderId="0" xfId="0" applyFont="1" applyFill="1" applyBorder="1" applyAlignment="1">
      <alignment horizontal="left"/>
    </xf>
    <xf numFmtId="0" fontId="5" fillId="2" borderId="0" xfId="0" applyFont="1" applyFill="1" applyAlignment="1">
      <alignment horizontal="center"/>
    </xf>
    <xf numFmtId="0" fontId="6" fillId="2" borderId="23" xfId="0" applyFont="1" applyFill="1" applyBorder="1" applyAlignment="1">
      <alignment horizontal="left"/>
    </xf>
    <xf numFmtId="0" fontId="5" fillId="2" borderId="0" xfId="0" applyFont="1" applyFill="1"/>
    <xf numFmtId="0" fontId="6" fillId="2" borderId="0" xfId="0" applyFont="1" applyFill="1" applyBorder="1" applyAlignment="1">
      <alignment horizontal="left"/>
    </xf>
    <xf numFmtId="0" fontId="6" fillId="2" borderId="0" xfId="0" applyFont="1" applyFill="1" applyAlignment="1">
      <alignment horizontal="left"/>
    </xf>
    <xf numFmtId="0" fontId="6" fillId="2" borderId="23" xfId="0" applyFont="1" applyFill="1" applyBorder="1" applyAlignment="1">
      <alignment horizontal="left"/>
    </xf>
    <xf numFmtId="0" fontId="5" fillId="2" borderId="0" xfId="0" applyFont="1" applyFill="1"/>
    <xf numFmtId="0" fontId="6" fillId="2" borderId="114" xfId="0" applyFont="1" applyFill="1" applyBorder="1" applyAlignment="1">
      <alignment horizontal="left"/>
    </xf>
    <xf numFmtId="0" fontId="6" fillId="2" borderId="128" xfId="0" applyFont="1" applyFill="1" applyBorder="1"/>
    <xf numFmtId="0" fontId="6" fillId="2" borderId="0" xfId="0" applyFont="1" applyFill="1" applyBorder="1" applyAlignment="1">
      <alignment horizontal="center"/>
    </xf>
    <xf numFmtId="0" fontId="6" fillId="2" borderId="134" xfId="0" applyFont="1" applyFill="1" applyBorder="1"/>
    <xf numFmtId="0" fontId="6" fillId="2" borderId="55" xfId="0" applyFont="1" applyFill="1" applyBorder="1"/>
    <xf numFmtId="0" fontId="5" fillId="2" borderId="55" xfId="0" applyFont="1" applyFill="1" applyBorder="1" applyAlignment="1">
      <alignment horizontal="center"/>
    </xf>
    <xf numFmtId="0" fontId="130" fillId="2" borderId="0" xfId="0" applyFont="1" applyFill="1"/>
    <xf numFmtId="0" fontId="15" fillId="15" borderId="0" xfId="0" applyFont="1" applyFill="1"/>
    <xf numFmtId="0" fontId="15" fillId="16" borderId="0" xfId="0" applyFont="1" applyFill="1"/>
    <xf numFmtId="0" fontId="15" fillId="17" borderId="0" xfId="0" applyFont="1" applyFill="1"/>
    <xf numFmtId="0" fontId="15" fillId="18" borderId="0" xfId="0" applyFont="1" applyFill="1"/>
    <xf numFmtId="0" fontId="75" fillId="4" borderId="9" xfId="0" applyFont="1" applyFill="1" applyBorder="1"/>
    <xf numFmtId="0" fontId="131" fillId="2" borderId="0" xfId="0" applyFont="1" applyFill="1"/>
    <xf numFmtId="0" fontId="132" fillId="0" borderId="0" xfId="0" applyFont="1"/>
    <xf numFmtId="0" fontId="0" fillId="19" borderId="0" xfId="0" applyFill="1"/>
    <xf numFmtId="0" fontId="0" fillId="20" borderId="0" xfId="0" applyFill="1"/>
    <xf numFmtId="0" fontId="0" fillId="17" borderId="0" xfId="0" applyFill="1"/>
    <xf numFmtId="0" fontId="0" fillId="15" borderId="0" xfId="0" applyFill="1"/>
    <xf numFmtId="0" fontId="0" fillId="18" borderId="0" xfId="0" applyFill="1"/>
    <xf numFmtId="0" fontId="71" fillId="4" borderId="2" xfId="0" applyFont="1" applyFill="1" applyBorder="1" applyAlignment="1">
      <alignment horizontal="center"/>
    </xf>
    <xf numFmtId="0" fontId="71" fillId="4" borderId="3" xfId="0" applyFont="1" applyFill="1" applyBorder="1" applyAlignment="1">
      <alignment horizontal="center"/>
    </xf>
    <xf numFmtId="0" fontId="1" fillId="2" borderId="3" xfId="0" applyFont="1" applyFill="1" applyBorder="1" applyAlignment="1">
      <alignment horizontal="center"/>
    </xf>
    <xf numFmtId="0" fontId="11" fillId="12" borderId="3" xfId="0" applyFont="1" applyFill="1" applyBorder="1" applyAlignment="1">
      <alignment horizontal="center"/>
    </xf>
    <xf numFmtId="0" fontId="0" fillId="2" borderId="8" xfId="0" applyFill="1" applyBorder="1" applyAlignment="1">
      <alignment horizontal="center"/>
    </xf>
    <xf numFmtId="0" fontId="0" fillId="2" borderId="11" xfId="0" applyFill="1" applyBorder="1" applyAlignment="1">
      <alignment horizontal="center"/>
    </xf>
    <xf numFmtId="0" fontId="28" fillId="2" borderId="10" xfId="0" applyFont="1" applyFill="1" applyBorder="1"/>
    <xf numFmtId="0" fontId="5" fillId="2" borderId="0" xfId="0" applyFont="1" applyFill="1"/>
    <xf numFmtId="0" fontId="5" fillId="2" borderId="0" xfId="0" applyFont="1" applyFill="1"/>
    <xf numFmtId="0" fontId="5" fillId="2" borderId="0" xfId="0" applyFont="1" applyFill="1"/>
    <xf numFmtId="0" fontId="5" fillId="2" borderId="128" xfId="0" applyFont="1" applyFill="1" applyBorder="1"/>
    <xf numFmtId="0" fontId="1" fillId="2" borderId="129" xfId="0" applyFont="1" applyFill="1" applyBorder="1"/>
    <xf numFmtId="0" fontId="5" fillId="2" borderId="72" xfId="0" applyFont="1" applyFill="1" applyBorder="1"/>
    <xf numFmtId="0" fontId="1" fillId="2" borderId="0" xfId="0" applyFont="1" applyFill="1" applyBorder="1"/>
    <xf numFmtId="0" fontId="135" fillId="2" borderId="8" xfId="0" applyFont="1" applyFill="1" applyBorder="1" applyAlignment="1">
      <alignment horizontal="right"/>
    </xf>
    <xf numFmtId="0" fontId="135" fillId="2" borderId="11" xfId="0" applyFont="1" applyFill="1" applyBorder="1" applyAlignment="1">
      <alignment horizontal="right"/>
    </xf>
    <xf numFmtId="0" fontId="64" fillId="2" borderId="2" xfId="0" applyFont="1" applyFill="1" applyBorder="1" applyAlignment="1">
      <alignment horizontal="left"/>
    </xf>
    <xf numFmtId="0" fontId="135" fillId="2" borderId="3" xfId="0" applyFont="1" applyFill="1" applyBorder="1" applyAlignment="1">
      <alignment horizontal="right"/>
    </xf>
    <xf numFmtId="0" fontId="136" fillId="2" borderId="2" xfId="0" applyFont="1" applyFill="1" applyBorder="1"/>
    <xf numFmtId="0" fontId="5" fillId="2" borderId="0" xfId="0" applyFont="1" applyFill="1"/>
    <xf numFmtId="49" fontId="76" fillId="0" borderId="135" xfId="3" applyNumberFormat="1" applyFill="1" applyBorder="1" applyAlignment="1">
      <alignment horizontal="left" vertical="top" wrapText="1"/>
    </xf>
    <xf numFmtId="49" fontId="76" fillId="0" borderId="136" xfId="3" applyNumberFormat="1" applyFill="1" applyBorder="1" applyAlignment="1">
      <alignment horizontal="left" vertical="top"/>
    </xf>
    <xf numFmtId="49" fontId="76" fillId="0" borderId="137" xfId="3" applyNumberFormat="1" applyFill="1" applyBorder="1" applyAlignment="1">
      <alignment horizontal="left" vertical="top"/>
    </xf>
    <xf numFmtId="49" fontId="76" fillId="0" borderId="138" xfId="3" applyNumberFormat="1" applyFill="1" applyBorder="1" applyAlignment="1">
      <alignment horizontal="left" vertical="top" wrapText="1"/>
    </xf>
    <xf numFmtId="49" fontId="76" fillId="0" borderId="139" xfId="3" applyNumberFormat="1" applyFill="1" applyBorder="1" applyAlignment="1">
      <alignment horizontal="left" vertical="top" wrapText="1"/>
    </xf>
    <xf numFmtId="49" fontId="76" fillId="0" borderId="140" xfId="3" applyNumberFormat="1" applyFill="1" applyBorder="1" applyAlignment="1">
      <alignment horizontal="left" vertical="top" wrapText="1"/>
    </xf>
    <xf numFmtId="49" fontId="76" fillId="0" borderId="141" xfId="3" applyNumberFormat="1" applyFill="1" applyBorder="1" applyAlignment="1">
      <alignment horizontal="left" vertical="top" wrapText="1"/>
    </xf>
    <xf numFmtId="49" fontId="76" fillId="0" borderId="142" xfId="3" applyNumberFormat="1" applyFill="1" applyBorder="1" applyAlignment="1">
      <alignment horizontal="left" vertical="top" wrapText="1"/>
    </xf>
    <xf numFmtId="49" fontId="76" fillId="0" borderId="143" xfId="3" applyNumberFormat="1" applyFill="1" applyBorder="1" applyAlignment="1">
      <alignment horizontal="left" vertical="top" wrapText="1"/>
    </xf>
    <xf numFmtId="0" fontId="11" fillId="12" borderId="2" xfId="0" applyFont="1" applyFill="1" applyBorder="1" applyAlignment="1"/>
    <xf numFmtId="0" fontId="137" fillId="4" borderId="1" xfId="0" applyFont="1" applyFill="1" applyBorder="1"/>
    <xf numFmtId="0" fontId="5" fillId="2" borderId="0" xfId="0" applyFont="1" applyFill="1"/>
    <xf numFmtId="0" fontId="0" fillId="0" borderId="123" xfId="0" applyBorder="1"/>
    <xf numFmtId="0" fontId="0" fillId="0" borderId="144" xfId="0" applyBorder="1" applyAlignment="1">
      <alignment horizontal="center"/>
    </xf>
    <xf numFmtId="0" fontId="0" fillId="0" borderId="43" xfId="0" applyBorder="1" applyAlignment="1">
      <alignment horizontal="center"/>
    </xf>
    <xf numFmtId="0" fontId="0" fillId="0" borderId="44" xfId="0" applyBorder="1" applyAlignment="1">
      <alignment horizontal="center"/>
    </xf>
    <xf numFmtId="0" fontId="14" fillId="0" borderId="43" xfId="0" applyFont="1" applyBorder="1" applyAlignment="1">
      <alignment horizontal="center"/>
    </xf>
    <xf numFmtId="0" fontId="14" fillId="0" borderId="0" xfId="0" applyFont="1" applyBorder="1"/>
    <xf numFmtId="0" fontId="6" fillId="2" borderId="23" xfId="0" applyFont="1" applyFill="1" applyBorder="1" applyAlignment="1">
      <alignment horizontal="left"/>
    </xf>
    <xf numFmtId="0" fontId="138" fillId="0" borderId="0" xfId="0" applyFont="1"/>
    <xf numFmtId="0" fontId="139" fillId="0" borderId="43" xfId="0" applyFont="1" applyBorder="1" applyAlignment="1">
      <alignment horizontal="right"/>
    </xf>
    <xf numFmtId="0" fontId="6" fillId="2" borderId="23" xfId="0" applyFont="1" applyFill="1" applyBorder="1" applyAlignment="1">
      <alignment horizontal="left"/>
    </xf>
    <xf numFmtId="0" fontId="5" fillId="2" borderId="0" xfId="0" applyFont="1" applyFill="1" applyBorder="1" applyAlignment="1">
      <alignment horizontal="center"/>
    </xf>
    <xf numFmtId="0" fontId="141" fillId="2" borderId="0" xfId="0" applyFont="1" applyFill="1" applyBorder="1" applyAlignment="1">
      <alignment horizontal="center"/>
    </xf>
    <xf numFmtId="0" fontId="140" fillId="3" borderId="23" xfId="0" applyFont="1" applyFill="1" applyBorder="1" applyAlignment="1">
      <alignment horizontal="center"/>
    </xf>
    <xf numFmtId="0" fontId="140" fillId="3" borderId="23" xfId="0" applyFont="1" applyFill="1" applyBorder="1" applyAlignment="1">
      <alignment horizontal="right"/>
    </xf>
    <xf numFmtId="0" fontId="68" fillId="3" borderId="23" xfId="0" applyFont="1" applyFill="1" applyBorder="1"/>
    <xf numFmtId="0" fontId="38" fillId="3" borderId="23" xfId="0" applyFont="1" applyFill="1" applyBorder="1"/>
    <xf numFmtId="0" fontId="6" fillId="2" borderId="114" xfId="0" applyFont="1" applyFill="1" applyBorder="1" applyAlignment="1">
      <alignment horizontal="right"/>
    </xf>
    <xf numFmtId="0" fontId="6" fillId="2" borderId="32" xfId="0" applyFont="1" applyFill="1" applyBorder="1"/>
    <xf numFmtId="0" fontId="42" fillId="2" borderId="0" xfId="0" applyFont="1" applyFill="1" applyBorder="1"/>
    <xf numFmtId="0" fontId="6" fillId="2" borderId="0" xfId="0" applyFont="1" applyFill="1" applyBorder="1" applyAlignment="1">
      <alignment horizontal="right"/>
    </xf>
    <xf numFmtId="0" fontId="42" fillId="2" borderId="145" xfId="0" applyFont="1" applyFill="1" applyBorder="1"/>
    <xf numFmtId="0" fontId="42" fillId="2" borderId="146" xfId="0" applyFont="1" applyFill="1" applyBorder="1"/>
    <xf numFmtId="0" fontId="6" fillId="2" borderId="145" xfId="0" applyFont="1" applyFill="1" applyBorder="1"/>
    <xf numFmtId="0" fontId="6" fillId="2" borderId="122" xfId="0" applyFont="1" applyFill="1" applyBorder="1"/>
    <xf numFmtId="0" fontId="6" fillId="2" borderId="123" xfId="0" applyFont="1" applyFill="1" applyBorder="1"/>
    <xf numFmtId="0" fontId="6" fillId="2" borderId="124" xfId="0" applyFont="1" applyFill="1" applyBorder="1"/>
    <xf numFmtId="0" fontId="6" fillId="2" borderId="147" xfId="0" applyFont="1" applyFill="1" applyBorder="1"/>
    <xf numFmtId="0" fontId="6" fillId="2" borderId="146" xfId="0" applyFont="1" applyFill="1" applyBorder="1"/>
    <xf numFmtId="0" fontId="68" fillId="3" borderId="0" xfId="0" applyFont="1" applyFill="1" applyBorder="1"/>
    <xf numFmtId="0" fontId="38" fillId="3" borderId="0" xfId="0" applyFont="1" applyFill="1" applyBorder="1"/>
    <xf numFmtId="0" fontId="121" fillId="2" borderId="123" xfId="0" applyFont="1" applyFill="1" applyBorder="1"/>
    <xf numFmtId="0" fontId="6" fillId="2" borderId="123" xfId="0" applyFont="1" applyFill="1" applyBorder="1" applyAlignment="1">
      <alignment horizontal="center"/>
    </xf>
    <xf numFmtId="0" fontId="5" fillId="2" borderId="124" xfId="0" applyFont="1" applyFill="1" applyBorder="1" applyAlignment="1">
      <alignment horizontal="center"/>
    </xf>
    <xf numFmtId="0" fontId="130" fillId="2" borderId="0" xfId="0" applyFont="1" applyFill="1" applyBorder="1"/>
    <xf numFmtId="0" fontId="5" fillId="2" borderId="31" xfId="0" applyFont="1" applyFill="1" applyBorder="1" applyAlignment="1">
      <alignment horizontal="center"/>
    </xf>
    <xf numFmtId="0" fontId="121" fillId="2" borderId="0" xfId="0" applyFont="1" applyFill="1" applyBorder="1"/>
    <xf numFmtId="0" fontId="5" fillId="2" borderId="33" xfId="0" applyFont="1" applyFill="1" applyBorder="1" applyAlignment="1">
      <alignment horizontal="center"/>
    </xf>
    <xf numFmtId="0" fontId="6" fillId="2" borderId="0" xfId="0" quotePrefix="1" applyFont="1" applyFill="1" applyBorder="1"/>
    <xf numFmtId="0" fontId="6" fillId="2" borderId="0" xfId="0" quotePrefix="1" applyFont="1" applyFill="1" applyBorder="1" applyAlignment="1">
      <alignment horizontal="center"/>
    </xf>
    <xf numFmtId="0" fontId="6" fillId="2" borderId="31" xfId="0" quotePrefix="1" applyFont="1" applyFill="1" applyBorder="1" applyAlignment="1">
      <alignment horizontal="center"/>
    </xf>
    <xf numFmtId="0" fontId="6" fillId="2" borderId="33" xfId="0" quotePrefix="1" applyFont="1" applyFill="1" applyBorder="1" applyAlignment="1">
      <alignment horizontal="center"/>
    </xf>
    <xf numFmtId="0" fontId="140" fillId="3" borderId="33" xfId="0" applyFont="1" applyFill="1" applyBorder="1" applyAlignment="1">
      <alignment horizontal="right"/>
    </xf>
    <xf numFmtId="0" fontId="142" fillId="3" borderId="0" xfId="0" applyFont="1" applyFill="1" applyBorder="1"/>
    <xf numFmtId="0" fontId="142" fillId="3" borderId="23" xfId="0" applyFont="1" applyFill="1" applyBorder="1"/>
    <xf numFmtId="0" fontId="68" fillId="3" borderId="132" xfId="0" applyFont="1" applyFill="1" applyBorder="1"/>
    <xf numFmtId="0" fontId="68" fillId="3" borderId="114" xfId="0" applyFont="1" applyFill="1" applyBorder="1"/>
    <xf numFmtId="0" fontId="140" fillId="3" borderId="114" xfId="0" applyFont="1" applyFill="1" applyBorder="1" applyAlignment="1">
      <alignment horizontal="right"/>
    </xf>
    <xf numFmtId="0" fontId="68" fillId="3" borderId="114" xfId="0" applyFont="1" applyFill="1" applyBorder="1" applyAlignment="1">
      <alignment horizontal="center"/>
    </xf>
    <xf numFmtId="0" fontId="68" fillId="3" borderId="133" xfId="0" applyFont="1" applyFill="1" applyBorder="1" applyAlignment="1">
      <alignment horizontal="right"/>
    </xf>
    <xf numFmtId="0" fontId="75" fillId="3" borderId="132" xfId="0" applyFont="1" applyFill="1" applyBorder="1"/>
    <xf numFmtId="0" fontId="37" fillId="3" borderId="114" xfId="0" applyFont="1" applyFill="1" applyBorder="1"/>
    <xf numFmtId="0" fontId="2" fillId="3" borderId="114" xfId="0" applyFont="1" applyFill="1" applyBorder="1" applyAlignment="1">
      <alignment horizontal="center"/>
    </xf>
    <xf numFmtId="0" fontId="71" fillId="3" borderId="114" xfId="0" applyFont="1" applyFill="1" applyBorder="1"/>
    <xf numFmtId="0" fontId="71" fillId="3" borderId="133" xfId="0" applyFont="1" applyFill="1" applyBorder="1" applyAlignment="1">
      <alignment horizontal="right"/>
    </xf>
    <xf numFmtId="0" fontId="6" fillId="2" borderId="13" xfId="0" applyFont="1" applyFill="1" applyBorder="1" applyAlignment="1"/>
    <xf numFmtId="0" fontId="43" fillId="2" borderId="23" xfId="0" applyFont="1" applyFill="1" applyBorder="1" applyAlignment="1">
      <alignment horizontal="center"/>
    </xf>
    <xf numFmtId="0" fontId="71" fillId="2" borderId="0" xfId="0" applyFont="1" applyFill="1" applyBorder="1" applyAlignment="1">
      <alignment horizontal="center"/>
    </xf>
    <xf numFmtId="0" fontId="38" fillId="2" borderId="0" xfId="0" applyFont="1" applyFill="1" applyBorder="1"/>
    <xf numFmtId="0" fontId="68" fillId="2" borderId="0" xfId="0" applyFont="1" applyFill="1" applyBorder="1" applyAlignment="1">
      <alignment horizontal="center"/>
    </xf>
    <xf numFmtId="0" fontId="38" fillId="2" borderId="0" xfId="0" applyFont="1" applyFill="1" applyBorder="1" applyAlignment="1">
      <alignment horizontal="center"/>
    </xf>
    <xf numFmtId="0" fontId="37" fillId="2" borderId="0" xfId="0" applyFont="1" applyFill="1" applyBorder="1" applyAlignment="1">
      <alignment horizontal="center"/>
    </xf>
    <xf numFmtId="0" fontId="5" fillId="2" borderId="0" xfId="0" applyFont="1" applyFill="1" applyBorder="1" applyAlignment="1">
      <alignment horizontal="left"/>
    </xf>
    <xf numFmtId="0" fontId="5" fillId="2" borderId="0" xfId="0" applyFont="1" applyFill="1" applyBorder="1" applyAlignment="1">
      <alignment horizontal="right"/>
    </xf>
    <xf numFmtId="0" fontId="143" fillId="3" borderId="23" xfId="0" applyFont="1" applyFill="1" applyBorder="1" applyAlignment="1">
      <alignment horizontal="center"/>
    </xf>
    <xf numFmtId="0" fontId="144" fillId="3" borderId="23" xfId="0" applyFont="1" applyFill="1" applyBorder="1" applyAlignment="1">
      <alignment horizontal="center"/>
    </xf>
    <xf numFmtId="0" fontId="48" fillId="2" borderId="145" xfId="0" applyFont="1" applyFill="1" applyBorder="1"/>
    <xf numFmtId="0" fontId="145" fillId="3" borderId="23" xfId="0" applyFont="1" applyFill="1" applyBorder="1" applyAlignment="1">
      <alignment horizontal="center"/>
    </xf>
    <xf numFmtId="16" fontId="0" fillId="0" borderId="0" xfId="0" quotePrefix="1" applyNumberFormat="1" applyAlignment="1">
      <alignment horizontal="center"/>
    </xf>
    <xf numFmtId="0" fontId="0" fillId="0" borderId="0" xfId="0" quotePrefix="1" applyAlignment="1">
      <alignment horizontal="left"/>
    </xf>
    <xf numFmtId="0" fontId="6" fillId="2" borderId="13" xfId="0" applyFont="1" applyFill="1" applyBorder="1" applyAlignment="1">
      <alignment horizontal="center"/>
    </xf>
    <xf numFmtId="0" fontId="6" fillId="2" borderId="114" xfId="0" applyFont="1" applyFill="1" applyBorder="1" applyAlignment="1">
      <alignment horizontal="left"/>
    </xf>
    <xf numFmtId="0" fontId="6" fillId="2" borderId="23" xfId="0" applyFont="1" applyFill="1" applyBorder="1" applyAlignment="1">
      <alignment horizontal="left"/>
    </xf>
    <xf numFmtId="0" fontId="66" fillId="2" borderId="0" xfId="0" applyFont="1" applyFill="1" applyBorder="1" applyAlignment="1">
      <alignment horizontal="center"/>
    </xf>
    <xf numFmtId="0" fontId="5" fillId="2" borderId="0" xfId="0" applyFont="1" applyFill="1"/>
    <xf numFmtId="0" fontId="0" fillId="2" borderId="148" xfId="0" applyFill="1" applyBorder="1"/>
    <xf numFmtId="0" fontId="0" fillId="2" borderId="149" xfId="0" applyFill="1" applyBorder="1"/>
    <xf numFmtId="0" fontId="0" fillId="5" borderId="19" xfId="0" applyFill="1" applyBorder="1"/>
    <xf numFmtId="0" fontId="59" fillId="5" borderId="2" xfId="0" applyFont="1" applyFill="1" applyBorder="1"/>
    <xf numFmtId="0" fontId="0" fillId="2" borderId="148" xfId="0" applyFill="1" applyBorder="1" applyAlignment="1">
      <alignment horizontal="center"/>
    </xf>
    <xf numFmtId="0" fontId="0" fillId="2" borderId="149" xfId="0" applyFill="1" applyBorder="1" applyAlignment="1">
      <alignment horizontal="center"/>
    </xf>
    <xf numFmtId="0" fontId="5" fillId="2" borderId="0" xfId="0" applyFont="1" applyFill="1"/>
    <xf numFmtId="0" fontId="0" fillId="2" borderId="0" xfId="0" applyFill="1" applyBorder="1" applyAlignment="1">
      <alignment horizontal="center"/>
    </xf>
    <xf numFmtId="0" fontId="147" fillId="5" borderId="0" xfId="0" applyFont="1" applyFill="1"/>
    <xf numFmtId="0" fontId="34" fillId="2" borderId="7" xfId="0" applyFont="1" applyFill="1" applyBorder="1"/>
    <xf numFmtId="0" fontId="148" fillId="2" borderId="23" xfId="0" applyFont="1" applyFill="1" applyBorder="1"/>
    <xf numFmtId="0" fontId="0" fillId="0" borderId="0" xfId="0" quotePrefix="1" applyAlignment="1">
      <alignment horizontal="left" indent="1"/>
    </xf>
    <xf numFmtId="0" fontId="0" fillId="0" borderId="0" xfId="0" applyAlignment="1">
      <alignment horizontal="left" indent="1"/>
    </xf>
    <xf numFmtId="0" fontId="5" fillId="2" borderId="0" xfId="0" applyFont="1" applyFill="1"/>
    <xf numFmtId="0" fontId="53" fillId="2" borderId="72" xfId="0" applyFont="1" applyFill="1" applyBorder="1"/>
    <xf numFmtId="0" fontId="6" fillId="2" borderId="0" xfId="0" applyFont="1" applyFill="1" applyBorder="1" applyAlignment="1">
      <alignment horizontal="left"/>
    </xf>
    <xf numFmtId="0" fontId="6" fillId="2" borderId="114" xfId="0" applyFont="1" applyFill="1" applyBorder="1" applyAlignment="1">
      <alignment horizontal="center"/>
    </xf>
    <xf numFmtId="0" fontId="6" fillId="2" borderId="114" xfId="0" applyFont="1" applyFill="1" applyBorder="1" applyAlignment="1">
      <alignment horizontal="left"/>
    </xf>
    <xf numFmtId="0" fontId="6" fillId="2" borderId="32" xfId="0" applyFont="1" applyFill="1" applyBorder="1" applyAlignment="1">
      <alignment horizontal="left"/>
    </xf>
    <xf numFmtId="0" fontId="6" fillId="2" borderId="23" xfId="0" applyFont="1" applyFill="1" applyBorder="1" applyAlignment="1">
      <alignment horizontal="left"/>
    </xf>
    <xf numFmtId="0" fontId="7" fillId="2" borderId="23" xfId="0" applyFont="1" applyFill="1" applyBorder="1" applyAlignment="1">
      <alignment horizontal="left"/>
    </xf>
    <xf numFmtId="0" fontId="35" fillId="2" borderId="13" xfId="0" applyFont="1" applyFill="1" applyBorder="1" applyAlignment="1"/>
    <xf numFmtId="0" fontId="59" fillId="2" borderId="122" xfId="0" applyFont="1" applyFill="1" applyBorder="1"/>
    <xf numFmtId="0" fontId="51" fillId="2" borderId="31" xfId="0" applyFont="1" applyFill="1" applyBorder="1" applyAlignment="1">
      <alignment horizontal="right"/>
    </xf>
    <xf numFmtId="0" fontId="51" fillId="2" borderId="33" xfId="0" applyFont="1" applyFill="1" applyBorder="1" applyAlignment="1">
      <alignment horizontal="right"/>
    </xf>
    <xf numFmtId="0" fontId="34" fillId="2" borderId="32" xfId="0" applyFont="1" applyFill="1" applyBorder="1" applyAlignment="1">
      <alignment horizontal="left"/>
    </xf>
    <xf numFmtId="0" fontId="116" fillId="2" borderId="133" xfId="0" applyFont="1" applyFill="1" applyBorder="1" applyAlignment="1">
      <alignment horizontal="right"/>
    </xf>
    <xf numFmtId="0" fontId="60" fillId="2" borderId="132" xfId="0" applyFont="1" applyFill="1" applyBorder="1"/>
    <xf numFmtId="0" fontId="7" fillId="2" borderId="133" xfId="0" applyFont="1" applyFill="1" applyBorder="1" applyAlignment="1">
      <alignment horizontal="center"/>
    </xf>
    <xf numFmtId="0" fontId="6" fillId="2" borderId="0" xfId="0" applyFont="1" applyFill="1" applyBorder="1" applyAlignment="1">
      <alignment horizontal="left"/>
    </xf>
    <xf numFmtId="0" fontId="6" fillId="2" borderId="114" xfId="0" applyFont="1" applyFill="1" applyBorder="1" applyAlignment="1">
      <alignment horizontal="left"/>
    </xf>
    <xf numFmtId="0" fontId="6" fillId="2" borderId="23" xfId="0" applyFont="1" applyFill="1" applyBorder="1" applyAlignment="1">
      <alignment horizontal="left"/>
    </xf>
    <xf numFmtId="0" fontId="6" fillId="2" borderId="23" xfId="0" applyFont="1" applyFill="1" applyBorder="1" applyAlignment="1">
      <alignment horizontal="left"/>
    </xf>
    <xf numFmtId="0" fontId="7" fillId="2" borderId="114" xfId="0" applyFont="1" applyFill="1" applyBorder="1" applyAlignment="1">
      <alignment horizontal="right"/>
    </xf>
    <xf numFmtId="0" fontId="60" fillId="2" borderId="125" xfId="0" applyFont="1" applyFill="1" applyBorder="1"/>
    <xf numFmtId="0" fontId="7" fillId="2" borderId="123" xfId="0" applyFont="1" applyFill="1" applyBorder="1"/>
    <xf numFmtId="0" fontId="7" fillId="2" borderId="123" xfId="0" applyFont="1" applyFill="1" applyBorder="1" applyAlignment="1">
      <alignment horizontal="center"/>
    </xf>
    <xf numFmtId="0" fontId="7" fillId="2" borderId="123" xfId="0" applyFont="1" applyFill="1" applyBorder="1" applyAlignment="1">
      <alignment horizontal="left"/>
    </xf>
    <xf numFmtId="0" fontId="7" fillId="2" borderId="126" xfId="0" applyFont="1" applyFill="1" applyBorder="1" applyAlignment="1">
      <alignment horizontal="center"/>
    </xf>
    <xf numFmtId="0" fontId="150" fillId="2" borderId="114" xfId="0" applyFont="1" applyFill="1" applyBorder="1" applyAlignment="1">
      <alignment horizontal="left"/>
    </xf>
    <xf numFmtId="0" fontId="6" fillId="3" borderId="0" xfId="0" applyFont="1" applyFill="1"/>
    <xf numFmtId="0" fontId="6" fillId="3" borderId="150" xfId="0" applyFont="1" applyFill="1" applyBorder="1"/>
    <xf numFmtId="0" fontId="152" fillId="5" borderId="0" xfId="0" applyFont="1" applyFill="1" applyAlignment="1">
      <alignment horizontal="left"/>
    </xf>
    <xf numFmtId="0" fontId="6" fillId="2" borderId="0" xfId="0" applyFont="1" applyFill="1" applyAlignment="1">
      <alignment horizontal="left"/>
    </xf>
    <xf numFmtId="0" fontId="154" fillId="2" borderId="9" xfId="0" applyFont="1" applyFill="1" applyBorder="1"/>
    <xf numFmtId="0" fontId="155" fillId="2" borderId="9" xfId="0" applyFont="1" applyFill="1" applyBorder="1"/>
    <xf numFmtId="0" fontId="156" fillId="2" borderId="9" xfId="0" applyFont="1" applyFill="1" applyBorder="1"/>
    <xf numFmtId="0" fontId="157" fillId="2" borderId="9" xfId="0" applyFont="1" applyFill="1" applyBorder="1"/>
    <xf numFmtId="0" fontId="6" fillId="2" borderId="0" xfId="0" applyFont="1" applyFill="1" applyBorder="1" applyAlignment="1">
      <alignment horizontal="left"/>
    </xf>
    <xf numFmtId="0" fontId="6" fillId="2" borderId="23" xfId="0" applyFont="1" applyFill="1" applyBorder="1" applyAlignment="1">
      <alignment horizontal="left"/>
    </xf>
    <xf numFmtId="0" fontId="6" fillId="2" borderId="0" xfId="0" applyFont="1" applyFill="1" applyAlignment="1">
      <alignment horizontal="left"/>
    </xf>
    <xf numFmtId="0" fontId="6" fillId="2" borderId="23" xfId="0" applyFont="1" applyFill="1" applyBorder="1" applyAlignment="1">
      <alignment horizontal="left"/>
    </xf>
    <xf numFmtId="0" fontId="6" fillId="2" borderId="0" xfId="0" applyFont="1" applyFill="1" applyBorder="1" applyAlignment="1">
      <alignment vertical="top" wrapText="1"/>
    </xf>
    <xf numFmtId="0" fontId="9" fillId="0" borderId="0" xfId="0" applyFont="1" applyFill="1" applyBorder="1" applyAlignment="1">
      <alignment vertical="top" wrapText="1"/>
    </xf>
    <xf numFmtId="0" fontId="153" fillId="2" borderId="0" xfId="0" applyFont="1" applyFill="1" applyBorder="1" applyAlignment="1">
      <alignment vertical="top"/>
    </xf>
    <xf numFmtId="0" fontId="6" fillId="2" borderId="0" xfId="0" applyFont="1" applyFill="1" applyBorder="1" applyAlignment="1">
      <alignment vertical="top"/>
    </xf>
    <xf numFmtId="0" fontId="153" fillId="2" borderId="0" xfId="0" applyFont="1" applyFill="1" applyBorder="1" applyAlignment="1">
      <alignment vertical="top" wrapText="1"/>
    </xf>
    <xf numFmtId="0" fontId="6" fillId="0" borderId="0" xfId="0" applyFont="1" applyFill="1" applyBorder="1" applyAlignment="1"/>
    <xf numFmtId="0" fontId="6" fillId="0" borderId="0" xfId="0" applyFont="1" applyFill="1" applyBorder="1" applyAlignment="1">
      <alignment horizontal="center"/>
    </xf>
    <xf numFmtId="0" fontId="0" fillId="0" borderId="0" xfId="0" applyFill="1" applyBorder="1"/>
    <xf numFmtId="0" fontId="127" fillId="0" borderId="0" xfId="0" applyFont="1" applyFill="1" applyBorder="1" applyAlignment="1">
      <alignment vertical="center" wrapText="1"/>
    </xf>
    <xf numFmtId="0" fontId="9" fillId="0" borderId="0" xfId="0" applyFont="1" applyFill="1" applyBorder="1"/>
    <xf numFmtId="0" fontId="35" fillId="0" borderId="0" xfId="0" applyFont="1" applyFill="1" applyBorder="1" applyAlignment="1">
      <alignment horizontal="left"/>
    </xf>
    <xf numFmtId="0" fontId="0" fillId="0" borderId="0" xfId="0" quotePrefix="1" applyFill="1" applyBorder="1"/>
    <xf numFmtId="0" fontId="9" fillId="0" borderId="0" xfId="0" applyFont="1" applyFill="1" applyBorder="1" applyAlignment="1">
      <alignment horizontal="left"/>
    </xf>
    <xf numFmtId="0" fontId="6" fillId="0" borderId="0" xfId="0" quotePrefix="1" applyFont="1" applyFill="1" applyBorder="1"/>
    <xf numFmtId="0" fontId="34" fillId="0" borderId="0" xfId="0" applyFont="1" applyFill="1" applyBorder="1"/>
    <xf numFmtId="0" fontId="1" fillId="0" borderId="0" xfId="0" applyFont="1" applyFill="1" applyBorder="1"/>
    <xf numFmtId="0" fontId="6" fillId="2" borderId="0" xfId="0" applyFont="1" applyFill="1" applyBorder="1" applyAlignment="1">
      <alignment horizontal="left"/>
    </xf>
    <xf numFmtId="0" fontId="6" fillId="2" borderId="23" xfId="0" applyFont="1" applyFill="1" applyBorder="1" applyAlignment="1">
      <alignment horizontal="left"/>
    </xf>
    <xf numFmtId="0" fontId="158" fillId="2" borderId="0" xfId="0" applyFont="1" applyFill="1"/>
    <xf numFmtId="0" fontId="6" fillId="2" borderId="0" xfId="0" applyFont="1" applyFill="1" applyBorder="1" applyAlignment="1">
      <alignment horizontal="left"/>
    </xf>
    <xf numFmtId="0" fontId="43" fillId="2" borderId="0" xfId="0" applyFont="1" applyFill="1" applyAlignment="1">
      <alignment horizontal="center"/>
    </xf>
    <xf numFmtId="0" fontId="6" fillId="2" borderId="0" xfId="0" applyFont="1" applyFill="1" applyBorder="1" applyAlignment="1">
      <alignment horizontal="left"/>
    </xf>
    <xf numFmtId="0" fontId="6" fillId="2" borderId="23" xfId="0" applyFont="1" applyFill="1" applyBorder="1" applyAlignment="1">
      <alignment horizontal="left"/>
    </xf>
    <xf numFmtId="0" fontId="7" fillId="5" borderId="0" xfId="0" applyFont="1" applyFill="1" applyBorder="1"/>
    <xf numFmtId="0" fontId="159" fillId="2" borderId="13" xfId="0" applyFont="1" applyFill="1" applyBorder="1"/>
    <xf numFmtId="0" fontId="6" fillId="3" borderId="46" xfId="0" applyFont="1" applyFill="1" applyBorder="1"/>
    <xf numFmtId="0" fontId="6" fillId="2" borderId="8" xfId="0" applyFont="1" applyFill="1" applyBorder="1" applyAlignment="1">
      <alignment horizontal="center"/>
    </xf>
    <xf numFmtId="0" fontId="151" fillId="2" borderId="123" xfId="0" applyFont="1" applyFill="1" applyBorder="1" applyAlignment="1"/>
    <xf numFmtId="0" fontId="6" fillId="2" borderId="155" xfId="0" applyFont="1" applyFill="1" applyBorder="1"/>
    <xf numFmtId="0" fontId="6" fillId="2" borderId="155" xfId="0" applyFont="1" applyFill="1" applyBorder="1" applyAlignment="1">
      <alignment vertical="top" wrapText="1"/>
    </xf>
    <xf numFmtId="0" fontId="6" fillId="2" borderId="155" xfId="0" applyFont="1" applyFill="1" applyBorder="1" applyAlignment="1">
      <alignment horizontal="center"/>
    </xf>
    <xf numFmtId="0" fontId="7" fillId="2" borderId="23" xfId="0" applyFont="1" applyFill="1" applyBorder="1" applyAlignment="1">
      <alignment horizontal="left"/>
    </xf>
    <xf numFmtId="0" fontId="132" fillId="2" borderId="0" xfId="0" applyFont="1" applyFill="1"/>
    <xf numFmtId="0" fontId="151" fillId="3" borderId="152" xfId="0" applyFont="1" applyFill="1" applyBorder="1" applyAlignment="1">
      <alignment horizontal="center"/>
    </xf>
    <xf numFmtId="0" fontId="151" fillId="3" borderId="151" xfId="0" applyFont="1" applyFill="1" applyBorder="1" applyAlignment="1">
      <alignment horizontal="center"/>
    </xf>
    <xf numFmtId="0" fontId="151" fillId="3" borderId="153" xfId="0" applyFont="1" applyFill="1" applyBorder="1" applyAlignment="1">
      <alignment horizontal="center"/>
    </xf>
    <xf numFmtId="0" fontId="6" fillId="2" borderId="13" xfId="0" applyFont="1" applyFill="1" applyBorder="1" applyAlignment="1">
      <alignment horizontal="left"/>
    </xf>
    <xf numFmtId="0" fontId="6" fillId="2" borderId="114" xfId="0" applyFont="1" applyFill="1" applyBorder="1" applyAlignment="1">
      <alignment horizontal="left"/>
    </xf>
    <xf numFmtId="0" fontId="48" fillId="2" borderId="72" xfId="0" applyFont="1" applyFill="1" applyBorder="1" applyAlignment="1">
      <alignment horizontal="left" vertical="top" wrapText="1"/>
    </xf>
    <xf numFmtId="0" fontId="48" fillId="2" borderId="0" xfId="0" applyFont="1" applyFill="1" applyBorder="1" applyAlignment="1">
      <alignment horizontal="left" vertical="top" wrapText="1"/>
    </xf>
    <xf numFmtId="0" fontId="48" fillId="2" borderId="26" xfId="0" applyFont="1" applyFill="1" applyBorder="1" applyAlignment="1">
      <alignment horizontal="left" vertical="top" wrapText="1"/>
    </xf>
    <xf numFmtId="0" fontId="48" fillId="2" borderId="23" xfId="0" applyFont="1" applyFill="1" applyBorder="1" applyAlignment="1">
      <alignment horizontal="left" vertical="top" wrapText="1"/>
    </xf>
    <xf numFmtId="0" fontId="48" fillId="2" borderId="25" xfId="0" applyFont="1" applyFill="1" applyBorder="1" applyAlignment="1">
      <alignment horizontal="left" vertical="top" wrapText="1"/>
    </xf>
    <xf numFmtId="0" fontId="47" fillId="2" borderId="10" xfId="0" applyFont="1" applyFill="1" applyBorder="1" applyAlignment="1">
      <alignment horizontal="left" vertical="top" wrapText="1"/>
    </xf>
    <xf numFmtId="0" fontId="47" fillId="2" borderId="11" xfId="0" applyFont="1" applyFill="1" applyBorder="1" applyAlignment="1">
      <alignment horizontal="left" vertical="top" wrapText="1"/>
    </xf>
    <xf numFmtId="0" fontId="6" fillId="2" borderId="0" xfId="0" applyFont="1" applyFill="1" applyAlignment="1">
      <alignment horizontal="left"/>
    </xf>
    <xf numFmtId="0" fontId="6" fillId="2" borderId="114" xfId="0" applyFont="1" applyFill="1" applyBorder="1" applyAlignment="1">
      <alignment horizontal="center"/>
    </xf>
    <xf numFmtId="0" fontId="47" fillId="2" borderId="72" xfId="0" applyFont="1" applyFill="1" applyBorder="1" applyAlignment="1">
      <alignment horizontal="left" vertical="top" wrapText="1"/>
    </xf>
    <xf numFmtId="0" fontId="47" fillId="2" borderId="0" xfId="0" applyFont="1" applyFill="1" applyBorder="1" applyAlignment="1">
      <alignment horizontal="left" vertical="top" wrapText="1"/>
    </xf>
    <xf numFmtId="0" fontId="47" fillId="2" borderId="8" xfId="0" applyFont="1" applyFill="1" applyBorder="1" applyAlignment="1">
      <alignment horizontal="left" vertical="top" wrapText="1"/>
    </xf>
    <xf numFmtId="0" fontId="47" fillId="2" borderId="9" xfId="0" applyFont="1" applyFill="1" applyBorder="1" applyAlignment="1">
      <alignment horizontal="left" vertical="top" wrapText="1"/>
    </xf>
    <xf numFmtId="0" fontId="6" fillId="2" borderId="55" xfId="0" applyFont="1" applyFill="1" applyBorder="1" applyAlignment="1">
      <alignment horizontal="left"/>
    </xf>
    <xf numFmtId="0" fontId="6" fillId="2" borderId="72" xfId="0" applyFont="1" applyFill="1" applyBorder="1" applyAlignment="1">
      <alignment horizontal="left"/>
    </xf>
    <xf numFmtId="0" fontId="6" fillId="2" borderId="0" xfId="0" applyFont="1" applyFill="1" applyBorder="1" applyAlignment="1">
      <alignment horizontal="left"/>
    </xf>
    <xf numFmtId="0" fontId="48" fillId="2" borderId="8" xfId="0" applyFont="1" applyFill="1" applyBorder="1" applyAlignment="1">
      <alignment horizontal="left" vertical="top" wrapText="1"/>
    </xf>
    <xf numFmtId="0" fontId="48" fillId="2" borderId="29" xfId="0" applyFont="1" applyFill="1" applyBorder="1" applyAlignment="1">
      <alignment horizontal="left" vertical="top" wrapText="1"/>
    </xf>
    <xf numFmtId="0" fontId="48" fillId="2" borderId="31" xfId="0" applyFont="1" applyFill="1" applyBorder="1" applyAlignment="1">
      <alignment horizontal="left" vertical="top" wrapText="1"/>
    </xf>
    <xf numFmtId="0" fontId="48" fillId="2" borderId="32" xfId="0" applyFont="1" applyFill="1" applyBorder="1" applyAlignment="1">
      <alignment horizontal="left" vertical="top" wrapText="1"/>
    </xf>
    <xf numFmtId="0" fontId="48" fillId="2" borderId="33" xfId="0" applyFont="1" applyFill="1" applyBorder="1" applyAlignment="1">
      <alignment horizontal="left" vertical="top" wrapText="1"/>
    </xf>
    <xf numFmtId="0" fontId="47" fillId="2" borderId="29" xfId="0" applyFont="1" applyFill="1" applyBorder="1" applyAlignment="1">
      <alignment horizontal="left" vertical="top" wrapText="1"/>
    </xf>
    <xf numFmtId="0" fontId="47" fillId="2" borderId="31" xfId="0" applyFont="1" applyFill="1" applyBorder="1" applyAlignment="1">
      <alignment horizontal="left" vertical="top" wrapText="1"/>
    </xf>
    <xf numFmtId="0" fontId="47" fillId="2" borderId="32" xfId="0" applyFont="1" applyFill="1" applyBorder="1" applyAlignment="1">
      <alignment horizontal="left" vertical="top" wrapText="1"/>
    </xf>
    <xf numFmtId="0" fontId="47" fillId="2" borderId="23" xfId="0" applyFont="1" applyFill="1" applyBorder="1" applyAlignment="1">
      <alignment horizontal="left" vertical="top" wrapText="1"/>
    </xf>
    <xf numFmtId="0" fontId="47" fillId="2" borderId="33" xfId="0" applyFont="1" applyFill="1" applyBorder="1" applyAlignment="1">
      <alignment horizontal="left" vertical="top" wrapText="1"/>
    </xf>
    <xf numFmtId="0" fontId="6" fillId="2" borderId="29" xfId="0" applyFont="1" applyFill="1" applyBorder="1" applyAlignment="1">
      <alignment horizontal="left"/>
    </xf>
    <xf numFmtId="0" fontId="151" fillId="2" borderId="123" xfId="0" applyFont="1" applyFill="1" applyBorder="1" applyAlignment="1">
      <alignment horizontal="center"/>
    </xf>
    <xf numFmtId="0" fontId="6" fillId="2" borderId="7" xfId="0" applyFont="1" applyFill="1" applyBorder="1" applyAlignment="1">
      <alignment horizontal="left"/>
    </xf>
    <xf numFmtId="0" fontId="48" fillId="2" borderId="27" xfId="0" applyFont="1" applyFill="1" applyBorder="1" applyAlignment="1">
      <alignment horizontal="left" vertical="top" wrapText="1"/>
    </xf>
    <xf numFmtId="0" fontId="48" fillId="2" borderId="22" xfId="0" applyFont="1" applyFill="1" applyBorder="1" applyAlignment="1">
      <alignment horizontal="left" vertical="top" wrapText="1"/>
    </xf>
    <xf numFmtId="0" fontId="48" fillId="2" borderId="28" xfId="0" applyFont="1" applyFill="1" applyBorder="1" applyAlignment="1">
      <alignment horizontal="left" vertical="top" wrapText="1"/>
    </xf>
    <xf numFmtId="0" fontId="146" fillId="2" borderId="72" xfId="0" applyFont="1" applyFill="1" applyBorder="1" applyAlignment="1">
      <alignment horizontal="left" vertical="top" wrapText="1"/>
    </xf>
    <xf numFmtId="0" fontId="146" fillId="2" borderId="0" xfId="0" applyFont="1" applyFill="1" applyBorder="1" applyAlignment="1">
      <alignment horizontal="left" vertical="top" wrapText="1"/>
    </xf>
    <xf numFmtId="0" fontId="146" fillId="2" borderId="8" xfId="0" applyFont="1" applyFill="1" applyBorder="1" applyAlignment="1">
      <alignment horizontal="left" vertical="top" wrapText="1"/>
    </xf>
    <xf numFmtId="0" fontId="146" fillId="2" borderId="9" xfId="0" applyFont="1" applyFill="1" applyBorder="1" applyAlignment="1">
      <alignment horizontal="left" vertical="top" wrapText="1"/>
    </xf>
    <xf numFmtId="0" fontId="146" fillId="2" borderId="10" xfId="0" applyFont="1" applyFill="1" applyBorder="1" applyAlignment="1">
      <alignment horizontal="left" vertical="top" wrapText="1"/>
    </xf>
    <xf numFmtId="0" fontId="146" fillId="2" borderId="11" xfId="0" applyFont="1" applyFill="1" applyBorder="1" applyAlignment="1">
      <alignment horizontal="left" vertical="top" wrapText="1"/>
    </xf>
    <xf numFmtId="0" fontId="151" fillId="3" borderId="154" xfId="0" applyFont="1" applyFill="1" applyBorder="1" applyAlignment="1">
      <alignment horizontal="center"/>
    </xf>
    <xf numFmtId="0" fontId="151" fillId="3" borderId="0" xfId="0" applyFont="1" applyFill="1" applyBorder="1" applyAlignment="1">
      <alignment horizontal="center"/>
    </xf>
    <xf numFmtId="0" fontId="66" fillId="2" borderId="13" xfId="0" applyFont="1" applyFill="1" applyBorder="1" applyAlignment="1">
      <alignment horizontal="left"/>
    </xf>
    <xf numFmtId="0" fontId="38" fillId="2" borderId="13" xfId="0" applyFont="1" applyFill="1" applyBorder="1" applyAlignment="1">
      <alignment horizontal="left"/>
    </xf>
    <xf numFmtId="0" fontId="48" fillId="2" borderId="125" xfId="0" applyFont="1" applyFill="1" applyBorder="1" applyAlignment="1">
      <alignment horizontal="left" vertical="top" wrapText="1"/>
    </xf>
    <xf numFmtId="0" fontId="48" fillId="2" borderId="123" xfId="0" applyFont="1" applyFill="1" applyBorder="1" applyAlignment="1">
      <alignment horizontal="left" vertical="top" wrapText="1"/>
    </xf>
    <xf numFmtId="0" fontId="48" fillId="2" borderId="126" xfId="0" applyFont="1" applyFill="1" applyBorder="1" applyAlignment="1">
      <alignment horizontal="left" vertical="top" wrapText="1"/>
    </xf>
    <xf numFmtId="0" fontId="35" fillId="2" borderId="122" xfId="0" applyFont="1" applyFill="1" applyBorder="1" applyAlignment="1">
      <alignment horizontal="left" vertical="top" wrapText="1"/>
    </xf>
    <xf numFmtId="0" fontId="35" fillId="2" borderId="123" xfId="0" applyFont="1" applyFill="1" applyBorder="1" applyAlignment="1">
      <alignment horizontal="left" vertical="top" wrapText="1"/>
    </xf>
    <xf numFmtId="0" fontId="35" fillId="2" borderId="124" xfId="0" applyFont="1" applyFill="1" applyBorder="1" applyAlignment="1">
      <alignment horizontal="left" vertical="top" wrapText="1"/>
    </xf>
    <xf numFmtId="0" fontId="35" fillId="2" borderId="29" xfId="0" applyFont="1" applyFill="1" applyBorder="1" applyAlignment="1">
      <alignment horizontal="left" vertical="top" wrapText="1"/>
    </xf>
    <xf numFmtId="0" fontId="35" fillId="2" borderId="0" xfId="0" applyFont="1" applyFill="1" applyBorder="1" applyAlignment="1">
      <alignment horizontal="left" vertical="top" wrapText="1"/>
    </xf>
    <xf numFmtId="0" fontId="35" fillId="2" borderId="31" xfId="0" applyFont="1" applyFill="1" applyBorder="1" applyAlignment="1">
      <alignment horizontal="left" vertical="top" wrapText="1"/>
    </xf>
    <xf numFmtId="0" fontId="138" fillId="2" borderId="122" xfId="0" applyFont="1" applyFill="1" applyBorder="1" applyAlignment="1">
      <alignment horizontal="left" vertical="top" wrapText="1"/>
    </xf>
    <xf numFmtId="0" fontId="138" fillId="2" borderId="123" xfId="0" applyFont="1" applyFill="1" applyBorder="1" applyAlignment="1">
      <alignment horizontal="left" vertical="top" wrapText="1"/>
    </xf>
    <xf numFmtId="0" fontId="138" fillId="2" borderId="124" xfId="0" applyFont="1" applyFill="1" applyBorder="1" applyAlignment="1">
      <alignment horizontal="left" vertical="top" wrapText="1"/>
    </xf>
    <xf numFmtId="0" fontId="138" fillId="2" borderId="32" xfId="0" applyFont="1" applyFill="1" applyBorder="1" applyAlignment="1">
      <alignment horizontal="left" vertical="top" wrapText="1"/>
    </xf>
    <xf numFmtId="0" fontId="138" fillId="2" borderId="23" xfId="0" applyFont="1" applyFill="1" applyBorder="1" applyAlignment="1">
      <alignment horizontal="left" vertical="top" wrapText="1"/>
    </xf>
    <xf numFmtId="0" fontId="138" fillId="2" borderId="33" xfId="0" applyFont="1" applyFill="1" applyBorder="1" applyAlignment="1">
      <alignment horizontal="left" vertical="top" wrapText="1"/>
    </xf>
    <xf numFmtId="0" fontId="35" fillId="2" borderId="32" xfId="0" applyFont="1" applyFill="1" applyBorder="1" applyAlignment="1">
      <alignment horizontal="left" vertical="top" wrapText="1"/>
    </xf>
    <xf numFmtId="0" fontId="35" fillId="2" borderId="23" xfId="0" applyFont="1" applyFill="1" applyBorder="1" applyAlignment="1">
      <alignment horizontal="left" vertical="top" wrapText="1"/>
    </xf>
    <xf numFmtId="0" fontId="35" fillId="2" borderId="33" xfId="0" applyFont="1" applyFill="1" applyBorder="1" applyAlignment="1">
      <alignment horizontal="left" vertical="top" wrapText="1"/>
    </xf>
    <xf numFmtId="0" fontId="7" fillId="2" borderId="113" xfId="0" applyFont="1" applyFill="1" applyBorder="1" applyAlignment="1">
      <alignment horizontal="left"/>
    </xf>
    <xf numFmtId="0" fontId="7" fillId="2" borderId="2" xfId="0" applyFont="1" applyFill="1" applyBorder="1" applyAlignment="1">
      <alignment horizontal="left"/>
    </xf>
    <xf numFmtId="0" fontId="7" fillId="2" borderId="3" xfId="0" applyFont="1" applyFill="1" applyBorder="1" applyAlignment="1">
      <alignment horizontal="left"/>
    </xf>
    <xf numFmtId="0" fontId="1" fillId="2" borderId="2" xfId="0" applyFont="1" applyFill="1" applyBorder="1" applyAlignment="1">
      <alignment horizontal="left"/>
    </xf>
    <xf numFmtId="0" fontId="11" fillId="12" borderId="2" xfId="0" applyFont="1" applyFill="1" applyBorder="1" applyAlignment="1">
      <alignment horizontal="center"/>
    </xf>
    <xf numFmtId="0" fontId="7" fillId="2" borderId="41" xfId="0" applyFont="1" applyFill="1" applyBorder="1" applyAlignment="1">
      <alignment horizontal="left"/>
    </xf>
    <xf numFmtId="0" fontId="7" fillId="2" borderId="16" xfId="0" applyFont="1" applyFill="1" applyBorder="1" applyAlignment="1">
      <alignment horizontal="left"/>
    </xf>
    <xf numFmtId="0" fontId="7" fillId="2" borderId="40" xfId="0" applyFont="1" applyFill="1" applyBorder="1" applyAlignment="1">
      <alignment horizontal="left"/>
    </xf>
    <xf numFmtId="0" fontId="7" fillId="2" borderId="32" xfId="0" applyFont="1" applyFill="1" applyBorder="1" applyAlignment="1">
      <alignment horizontal="left"/>
    </xf>
    <xf numFmtId="0" fontId="7" fillId="2" borderId="23" xfId="0" applyFont="1" applyFill="1" applyBorder="1" applyAlignment="1">
      <alignment horizontal="left"/>
    </xf>
    <xf numFmtId="0" fontId="7" fillId="2" borderId="33" xfId="0" applyFont="1" applyFill="1" applyBorder="1" applyAlignment="1">
      <alignment horizontal="left"/>
    </xf>
    <xf numFmtId="0" fontId="6" fillId="2" borderId="29" xfId="0" applyFont="1" applyFill="1" applyBorder="1" applyAlignment="1">
      <alignment horizontal="left" vertical="top" wrapText="1"/>
    </xf>
    <xf numFmtId="0" fontId="6" fillId="2" borderId="0" xfId="0" applyFont="1" applyFill="1" applyAlignment="1">
      <alignment horizontal="left" vertical="top" wrapText="1"/>
    </xf>
    <xf numFmtId="0" fontId="6" fillId="2" borderId="31" xfId="0" applyFont="1" applyFill="1" applyBorder="1" applyAlignment="1">
      <alignment horizontal="left" vertical="top" wrapText="1"/>
    </xf>
    <xf numFmtId="0" fontId="6" fillId="2" borderId="116" xfId="0" applyFont="1" applyFill="1" applyBorder="1" applyAlignment="1">
      <alignment horizontal="left" vertical="top" wrapText="1"/>
    </xf>
    <xf numFmtId="0" fontId="6" fillId="2" borderId="48" xfId="0" applyFont="1" applyFill="1" applyBorder="1" applyAlignment="1">
      <alignment horizontal="left" vertical="top" wrapText="1"/>
    </xf>
    <xf numFmtId="0" fontId="6" fillId="2" borderId="117" xfId="0" applyFont="1" applyFill="1" applyBorder="1" applyAlignment="1">
      <alignment horizontal="left" vertical="top" wrapText="1"/>
    </xf>
    <xf numFmtId="0" fontId="6" fillId="2" borderId="118" xfId="0" applyFont="1" applyFill="1" applyBorder="1" applyAlignment="1">
      <alignment horizontal="left" vertical="top" wrapText="1"/>
    </xf>
    <xf numFmtId="0" fontId="6" fillId="2" borderId="119" xfId="0" applyFont="1" applyFill="1" applyBorder="1" applyAlignment="1">
      <alignment horizontal="left" vertical="top" wrapText="1"/>
    </xf>
    <xf numFmtId="0" fontId="6" fillId="2" borderId="120" xfId="0" applyFont="1" applyFill="1" applyBorder="1" applyAlignment="1">
      <alignment horizontal="left" vertical="top" wrapText="1"/>
    </xf>
    <xf numFmtId="0" fontId="6" fillId="2" borderId="32" xfId="0" applyFont="1" applyFill="1" applyBorder="1" applyAlignment="1">
      <alignment horizontal="left" vertical="top" wrapText="1"/>
    </xf>
    <xf numFmtId="0" fontId="6" fillId="2" borderId="23" xfId="0" applyFont="1" applyFill="1" applyBorder="1" applyAlignment="1">
      <alignment horizontal="left" vertical="top" wrapText="1"/>
    </xf>
    <xf numFmtId="0" fontId="6" fillId="2" borderId="33" xfId="0" applyFont="1" applyFill="1" applyBorder="1" applyAlignment="1">
      <alignment horizontal="left" vertical="top" wrapText="1"/>
    </xf>
    <xf numFmtId="0" fontId="6" fillId="2" borderId="118" xfId="0" applyFont="1" applyFill="1" applyBorder="1" applyAlignment="1">
      <alignment horizontal="left" vertical="top"/>
    </xf>
    <xf numFmtId="0" fontId="6" fillId="2" borderId="119" xfId="0" applyFont="1" applyFill="1" applyBorder="1" applyAlignment="1">
      <alignment horizontal="left" vertical="top"/>
    </xf>
    <xf numFmtId="0" fontId="6" fillId="2" borderId="120" xfId="0" applyFont="1" applyFill="1" applyBorder="1" applyAlignment="1">
      <alignment horizontal="left" vertical="top"/>
    </xf>
    <xf numFmtId="0" fontId="6" fillId="2" borderId="32" xfId="0" applyFont="1" applyFill="1" applyBorder="1" applyAlignment="1">
      <alignment horizontal="left" vertical="top"/>
    </xf>
    <xf numFmtId="0" fontId="6" fillId="2" borderId="23" xfId="0" applyFont="1" applyFill="1" applyBorder="1" applyAlignment="1">
      <alignment horizontal="left" vertical="top"/>
    </xf>
    <xf numFmtId="0" fontId="6" fillId="2" borderId="33" xfId="0" applyFont="1" applyFill="1" applyBorder="1" applyAlignment="1">
      <alignment horizontal="left" vertical="top"/>
    </xf>
    <xf numFmtId="0" fontId="77" fillId="3" borderId="0" xfId="3" applyFont="1" applyFill="1" applyAlignment="1">
      <alignment horizontal="center" vertical="center"/>
    </xf>
    <xf numFmtId="0" fontId="76" fillId="0" borderId="67" xfId="3" applyNumberFormat="1" applyFill="1" applyBorder="1">
      <alignment vertical="top" wrapText="1"/>
    </xf>
    <xf numFmtId="0" fontId="76" fillId="0" borderId="68" xfId="3" applyFill="1" applyBorder="1">
      <alignment vertical="top" wrapText="1"/>
    </xf>
    <xf numFmtId="0" fontId="76" fillId="0" borderId="10" xfId="3" applyFill="1" applyBorder="1">
      <alignment vertical="top" wrapText="1"/>
    </xf>
    <xf numFmtId="0" fontId="76" fillId="0" borderId="11" xfId="3" applyFill="1" applyBorder="1">
      <alignment vertical="top" wrapText="1"/>
    </xf>
    <xf numFmtId="0" fontId="1" fillId="0" borderId="0" xfId="0" applyFont="1" applyAlignment="1">
      <alignment horizontal="center" vertical="center" textRotation="90" wrapText="1"/>
    </xf>
    <xf numFmtId="0" fontId="6" fillId="2" borderId="1" xfId="0" applyFont="1" applyFill="1" applyBorder="1" applyAlignment="1">
      <alignment horizontal="left"/>
    </xf>
    <xf numFmtId="0" fontId="6" fillId="2" borderId="2" xfId="0" applyFont="1" applyFill="1" applyBorder="1" applyAlignment="1">
      <alignment horizontal="left"/>
    </xf>
    <xf numFmtId="0" fontId="6" fillId="2" borderId="3" xfId="0" applyFont="1" applyFill="1" applyBorder="1" applyAlignment="1">
      <alignment horizontal="left"/>
    </xf>
    <xf numFmtId="0" fontId="0" fillId="2" borderId="2" xfId="0" applyFill="1" applyBorder="1" applyAlignment="1">
      <alignment horizontal="left"/>
    </xf>
    <xf numFmtId="0" fontId="0" fillId="2" borderId="3" xfId="0" applyFill="1" applyBorder="1" applyAlignment="1">
      <alignment horizontal="left"/>
    </xf>
    <xf numFmtId="0" fontId="100" fillId="12" borderId="2" xfId="0" applyNumberFormat="1" applyFont="1" applyFill="1" applyBorder="1" applyAlignment="1">
      <alignment horizontal="center"/>
    </xf>
    <xf numFmtId="0" fontId="11" fillId="12" borderId="5" xfId="0" applyFont="1" applyFill="1" applyBorder="1" applyAlignment="1">
      <alignment horizontal="center"/>
    </xf>
    <xf numFmtId="0" fontId="6" fillId="2" borderId="113" xfId="0" applyFont="1" applyFill="1" applyBorder="1" applyAlignment="1">
      <alignment horizontal="left"/>
    </xf>
    <xf numFmtId="0" fontId="133" fillId="2" borderId="2" xfId="0" applyFont="1" applyFill="1" applyBorder="1" applyAlignment="1">
      <alignment horizontal="left"/>
    </xf>
    <xf numFmtId="0" fontId="133" fillId="2" borderId="3" xfId="0" applyFont="1" applyFill="1" applyBorder="1" applyAlignment="1">
      <alignment horizontal="left"/>
    </xf>
    <xf numFmtId="0" fontId="134" fillId="2" borderId="2" xfId="0" applyFont="1" applyFill="1" applyBorder="1" applyAlignment="1">
      <alignment horizontal="left"/>
    </xf>
    <xf numFmtId="0" fontId="134" fillId="2" borderId="3" xfId="0" applyFont="1" applyFill="1" applyBorder="1" applyAlignment="1">
      <alignment horizontal="left"/>
    </xf>
    <xf numFmtId="0" fontId="6" fillId="2" borderId="32" xfId="0" applyFont="1" applyFill="1" applyBorder="1" applyAlignment="1">
      <alignment horizontal="left"/>
    </xf>
    <xf numFmtId="0" fontId="6" fillId="2" borderId="23" xfId="0" applyFont="1" applyFill="1" applyBorder="1" applyAlignment="1">
      <alignment horizontal="left"/>
    </xf>
    <xf numFmtId="0" fontId="14" fillId="0" borderId="29" xfId="0" applyFont="1" applyBorder="1" applyAlignment="1">
      <alignment horizontal="left" wrapText="1"/>
    </xf>
    <xf numFmtId="0" fontId="14" fillId="0" borderId="0" xfId="0" applyFont="1" applyBorder="1" applyAlignment="1">
      <alignment horizontal="left" wrapText="1"/>
    </xf>
    <xf numFmtId="0" fontId="73" fillId="2" borderId="2" xfId="0" applyFont="1" applyFill="1" applyBorder="1" applyAlignment="1">
      <alignment horizontal="left"/>
    </xf>
    <xf numFmtId="0" fontId="73" fillId="2" borderId="3" xfId="0" applyFont="1" applyFill="1" applyBorder="1" applyAlignment="1">
      <alignment horizontal="left"/>
    </xf>
    <xf numFmtId="0" fontId="27" fillId="2" borderId="29" xfId="0" applyFont="1" applyFill="1" applyBorder="1" applyAlignment="1">
      <alignment horizontal="left" wrapText="1" indent="1"/>
    </xf>
    <xf numFmtId="0" fontId="27" fillId="2" borderId="0" xfId="0" applyFont="1" applyFill="1" applyAlignment="1">
      <alignment horizontal="left" wrapText="1" indent="1"/>
    </xf>
    <xf numFmtId="0" fontId="27" fillId="2" borderId="31" xfId="0" applyFont="1" applyFill="1" applyBorder="1" applyAlignment="1">
      <alignment horizontal="left" wrapText="1" indent="1"/>
    </xf>
    <xf numFmtId="0" fontId="0" fillId="2" borderId="29" xfId="0" applyFill="1" applyBorder="1" applyAlignment="1">
      <alignment horizontal="left" wrapText="1" indent="1"/>
    </xf>
    <xf numFmtId="0" fontId="0" fillId="2" borderId="0" xfId="0" applyFill="1" applyAlignment="1">
      <alignment horizontal="left" wrapText="1" indent="1"/>
    </xf>
    <xf numFmtId="0" fontId="0" fillId="0" borderId="1" xfId="0" applyBorder="1" applyAlignment="1">
      <alignment horizontal="center"/>
    </xf>
    <xf numFmtId="0" fontId="0" fillId="0" borderId="2" xfId="0" applyBorder="1" applyAlignment="1">
      <alignment horizontal="center"/>
    </xf>
    <xf numFmtId="0" fontId="0" fillId="0" borderId="3" xfId="0" applyBorder="1" applyAlignment="1">
      <alignment horizontal="center"/>
    </xf>
    <xf numFmtId="0" fontId="27" fillId="0" borderId="1" xfId="0" applyFont="1" applyBorder="1" applyAlignment="1">
      <alignment horizontal="center"/>
    </xf>
    <xf numFmtId="0" fontId="27" fillId="0" borderId="2" xfId="0" applyFont="1" applyBorder="1" applyAlignment="1">
      <alignment horizontal="center"/>
    </xf>
    <xf numFmtId="0" fontId="27" fillId="0" borderId="3" xfId="0" applyFont="1" applyBorder="1" applyAlignment="1">
      <alignment horizontal="center"/>
    </xf>
    <xf numFmtId="0" fontId="6" fillId="2" borderId="147" xfId="0" applyFont="1" applyFill="1" applyBorder="1" applyAlignment="1">
      <alignment horizontal="left"/>
    </xf>
    <xf numFmtId="0" fontId="6" fillId="0" borderId="128" xfId="0" applyFont="1" applyBorder="1" applyAlignment="1">
      <alignment horizontal="left" wrapText="1"/>
    </xf>
    <xf numFmtId="0" fontId="6" fillId="0" borderId="5" xfId="0" applyFont="1" applyBorder="1" applyAlignment="1">
      <alignment horizontal="left" wrapText="1"/>
    </xf>
    <xf numFmtId="0" fontId="6" fillId="0" borderId="129" xfId="0" applyFont="1" applyBorder="1" applyAlignment="1">
      <alignment horizontal="left" wrapText="1"/>
    </xf>
    <xf numFmtId="0" fontId="6" fillId="0" borderId="9" xfId="0" applyFont="1" applyBorder="1" applyAlignment="1">
      <alignment horizontal="left" wrapText="1"/>
    </xf>
    <xf numFmtId="0" fontId="6" fillId="0" borderId="10" xfId="0" applyFont="1" applyBorder="1" applyAlignment="1">
      <alignment horizontal="left" wrapText="1"/>
    </xf>
    <xf numFmtId="0" fontId="6" fillId="0" borderId="11" xfId="0" applyFont="1" applyBorder="1" applyAlignment="1">
      <alignment horizontal="left" wrapText="1"/>
    </xf>
  </cellXfs>
  <cellStyles count="6">
    <cellStyle name="Hyperlinkki" xfId="2" builtinId="8"/>
    <cellStyle name="Normaali" xfId="0" builtinId="0"/>
    <cellStyle name="Normaali 2" xfId="1" xr:uid="{571F7BF6-87EB-6E4E-AAD5-F32CD8189E00}"/>
    <cellStyle name="Normaali 3" xfId="3" xr:uid="{394CDFF6-E692-466C-9B6B-AFCAC10B3B32}"/>
    <cellStyle name="Normal 2" xfId="5" xr:uid="{0FC82A9D-87BD-443B-AF5D-AAF2D0902789}"/>
    <cellStyle name="Valuutta 2" xfId="4" xr:uid="{6B13FA7E-D5AE-4BB9-B773-C4C63AA88791}"/>
  </cellStyles>
  <dxfs count="17">
    <dxf>
      <font>
        <color theme="1"/>
      </font>
    </dxf>
    <dxf>
      <font>
        <color theme="1"/>
      </font>
    </dxf>
    <dxf>
      <font>
        <color theme="1"/>
      </font>
    </dxf>
    <dxf>
      <font>
        <color theme="1"/>
      </font>
    </dxf>
    <dxf>
      <font>
        <color theme="1"/>
      </font>
    </dxf>
    <dxf>
      <font>
        <color theme="1"/>
      </font>
    </dxf>
    <dxf>
      <font>
        <color theme="1"/>
      </font>
    </dxf>
    <dxf>
      <font>
        <color theme="1"/>
      </font>
    </dxf>
    <dxf>
      <font>
        <color theme="1"/>
      </font>
    </dxf>
    <dxf>
      <font>
        <color theme="1"/>
      </font>
    </dxf>
    <dxf>
      <font>
        <color theme="1"/>
      </font>
    </dxf>
    <dxf>
      <font>
        <color theme="1"/>
      </font>
    </dxf>
    <dxf>
      <font>
        <color theme="1"/>
      </font>
    </dxf>
    <dxf>
      <font>
        <color theme="1"/>
      </font>
    </dxf>
    <dxf>
      <font>
        <color theme="1"/>
      </font>
    </dxf>
    <dxf>
      <font>
        <color theme="1"/>
      </font>
    </dxf>
    <dxf>
      <font>
        <color theme="1"/>
      </font>
    </dxf>
  </dxfs>
  <tableStyles count="0" defaultTableStyle="TableStyleMedium2" defaultPivotStyle="PivotStyleLight16"/>
  <colors>
    <mruColors>
      <color rgb="FF00CFD0"/>
      <color rgb="FF800000"/>
      <color rgb="FFFC96B4"/>
      <color rgb="FFFFC9FF"/>
      <color rgb="FF663300"/>
      <color rgb="FFCC66FF"/>
      <color rgb="FFEF8DEE"/>
      <color rgb="FFFFA8A8"/>
      <color rgb="FF90FFF8"/>
      <color rgb="FF007F7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iagrams/colors1.xml><?xml version="1.0" encoding="utf-8"?>
<dgm:colorsDef xmlns:dgm="http://schemas.openxmlformats.org/drawingml/2006/diagram" xmlns:a="http://schemas.openxmlformats.org/drawingml/2006/main" uniqueId="urn:microsoft.com/office/officeart/2005/8/colors/colorful4">
  <dgm:title val=""/>
  <dgm:desc val=""/>
  <dgm:catLst>
    <dgm:cat type="colorful" pri="10400"/>
  </dgm:catLst>
  <dgm:styleLbl name="node0">
    <dgm:fillClrLst meth="repeat">
      <a:schemeClr val="accent3"/>
    </dgm:fillClrLst>
    <dgm:linClrLst meth="repeat">
      <a:schemeClr val="lt1"/>
    </dgm:linClrLst>
    <dgm:effectClrLst/>
    <dgm:txLinClrLst/>
    <dgm:txFillClrLst/>
    <dgm:txEffectClrLst/>
  </dgm:styleLbl>
  <dgm:styleLbl name="node1">
    <dgm:fillClrLst>
      <a:schemeClr val="accent4"/>
      <a:schemeClr val="accent5"/>
    </dgm:fillClrLst>
    <dgm:linClrLst meth="repeat">
      <a:schemeClr val="lt1"/>
    </dgm:linClrLst>
    <dgm:effectClrLst/>
    <dgm:txLinClrLst/>
    <dgm:txFillClrLst/>
    <dgm:txEffectClrLst/>
  </dgm:styleLbl>
  <dgm:styleLbl name="alignNode1">
    <dgm:fillClrLst>
      <a:schemeClr val="accent4"/>
      <a:schemeClr val="accent5"/>
    </dgm:fillClrLst>
    <dgm:linClrLst>
      <a:schemeClr val="accent4"/>
      <a:schemeClr val="accent5"/>
    </dgm:linClrLst>
    <dgm:effectClrLst/>
    <dgm:txLinClrLst/>
    <dgm:txFillClrLst/>
    <dgm:txEffectClrLst/>
  </dgm:styleLbl>
  <dgm:styleLbl name="lnNode1">
    <dgm:fillClrLst>
      <a:schemeClr val="accent4"/>
      <a:schemeClr val="accent5"/>
    </dgm:fillClrLst>
    <dgm:linClrLst meth="repeat">
      <a:schemeClr val="lt1"/>
    </dgm:linClrLst>
    <dgm:effectClrLst/>
    <dgm:txLinClrLst/>
    <dgm:txFillClrLst/>
    <dgm:txEffectClrLst/>
  </dgm:styleLbl>
  <dgm:styleLbl name="vennNode1">
    <dgm:fillClrLst>
      <a:schemeClr val="accent4">
        <a:alpha val="50000"/>
      </a:schemeClr>
      <a:schemeClr val="accent5">
        <a:alpha val="50000"/>
      </a:schemeClr>
    </dgm:fillClrLst>
    <dgm:linClrLst meth="repeat">
      <a:schemeClr val="lt1"/>
    </dgm:linClrLst>
    <dgm:effectClrLst/>
    <dgm:txLinClrLst/>
    <dgm:txFillClrLst/>
    <dgm:txEffectClrLst/>
  </dgm:styleLbl>
  <dgm:styleLbl name="node2">
    <dgm:fillClrLst>
      <a:schemeClr val="accent5"/>
    </dgm:fillClrLst>
    <dgm:linClrLst meth="repeat">
      <a:schemeClr val="lt1"/>
    </dgm:linClrLst>
    <dgm:effectClrLst/>
    <dgm:txLinClrLst/>
    <dgm:txFillClrLst/>
    <dgm:txEffectClrLst/>
  </dgm:styleLbl>
  <dgm:styleLbl name="node3">
    <dgm:fillClrLst>
      <a:schemeClr val="accent6"/>
    </dgm:fillClrLst>
    <dgm:linClrLst meth="repeat">
      <a:schemeClr val="lt1"/>
    </dgm:linClrLst>
    <dgm:effectClrLst/>
    <dgm:txLinClrLst/>
    <dgm:txFillClrLst/>
    <dgm:txEffectClrLst/>
  </dgm:styleLbl>
  <dgm:styleLbl name="node4">
    <dgm:fillClrLst>
      <a:schemeClr val="accent1"/>
    </dgm:fillClrLst>
    <dgm:linClrLst meth="repeat">
      <a:schemeClr val="lt1"/>
    </dgm:linClrLst>
    <dgm:effectClrLst/>
    <dgm:txLinClrLst/>
    <dgm:txFillClrLst/>
    <dgm:txEffectClrLst/>
  </dgm:styleLbl>
  <dgm:styleLbl name="fgImgPlace1">
    <dgm:fillClrLst>
      <a:schemeClr val="accent4">
        <a:tint val="50000"/>
      </a:schemeClr>
      <a:schemeClr val="accent5">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4">
        <a:tint val="50000"/>
      </a:schemeClr>
      <a:schemeClr val="accent5">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4">
        <a:tint val="50000"/>
      </a:schemeClr>
      <a:schemeClr val="accent5">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4"/>
      <a:schemeClr val="accent5"/>
    </dgm:fillClrLst>
    <dgm:linClrLst meth="repeat">
      <a:schemeClr val="lt1"/>
    </dgm:linClrLst>
    <dgm:effectClrLst/>
    <dgm:txLinClrLst/>
    <dgm:txFillClrLst/>
    <dgm:txEffectClrLst/>
  </dgm:styleLbl>
  <dgm:styleLbl name="fgSibTrans2D1">
    <dgm:fillClrLst>
      <a:schemeClr val="accent4"/>
      <a:schemeClr val="accent5"/>
    </dgm:fillClrLst>
    <dgm:linClrLst meth="repeat">
      <a:schemeClr val="lt1"/>
    </dgm:linClrLst>
    <dgm:effectClrLst/>
    <dgm:txLinClrLst/>
    <dgm:txFillClrLst meth="repeat">
      <a:schemeClr val="lt1"/>
    </dgm:txFillClrLst>
    <dgm:txEffectClrLst/>
  </dgm:styleLbl>
  <dgm:styleLbl name="bgSibTrans2D1">
    <dgm:fillClrLst>
      <a:schemeClr val="accent4"/>
      <a:schemeClr val="accent5"/>
    </dgm:fillClrLst>
    <dgm:linClrLst meth="repeat">
      <a:schemeClr val="lt1"/>
    </dgm:linClrLst>
    <dgm:effectClrLst/>
    <dgm:txLinClrLst/>
    <dgm:txFillClrLst meth="repeat">
      <a:schemeClr val="lt1"/>
    </dgm:txFillClrLst>
    <dgm:txEffectClrLst/>
  </dgm:styleLbl>
  <dgm:styleLbl name="sibTrans1D1">
    <dgm:fillClrLst/>
    <dgm:linClrLst>
      <a:schemeClr val="accent4"/>
      <a:schemeClr val="accent5"/>
    </dgm:linClrLst>
    <dgm:effectClrLst/>
    <dgm:txLinClrLst/>
    <dgm:txFillClrLst meth="repeat">
      <a:schemeClr val="tx1"/>
    </dgm:txFillClrLst>
    <dgm:txEffectClrLst/>
  </dgm:styleLbl>
  <dgm:styleLbl name="callout">
    <dgm:fillClrLst meth="repeat">
      <a:schemeClr val="accent4"/>
    </dgm:fillClrLst>
    <dgm:linClrLst meth="repeat">
      <a:schemeClr val="accent4">
        <a:tint val="50000"/>
      </a:schemeClr>
    </dgm:linClrLst>
    <dgm:effectClrLst/>
    <dgm:txLinClrLst/>
    <dgm:txFillClrLst meth="repeat">
      <a:schemeClr val="tx1"/>
    </dgm:txFillClrLst>
    <dgm:txEffectClrLst/>
  </dgm:styleLbl>
  <dgm:styleLbl name="asst0">
    <dgm:fillClrLst meth="repeat">
      <a:schemeClr val="accent4"/>
    </dgm:fillClrLst>
    <dgm:linClrLst meth="repeat">
      <a:schemeClr val="lt1">
        <a:shade val="80000"/>
      </a:schemeClr>
    </dgm:linClrLst>
    <dgm:effectClrLst/>
    <dgm:txLinClrLst/>
    <dgm:txFillClrLst/>
    <dgm:txEffectClrLst/>
  </dgm:styleLbl>
  <dgm:styleLbl name="asst1">
    <dgm:fillClrLst meth="repeat">
      <a:schemeClr val="accent5"/>
    </dgm:fillClrLst>
    <dgm:linClrLst meth="repeat">
      <a:schemeClr val="lt1">
        <a:shade val="80000"/>
      </a:schemeClr>
    </dgm:linClrLst>
    <dgm:effectClrLst/>
    <dgm:txLinClrLst/>
    <dgm:txFillClrLst/>
    <dgm:txEffectClrLst/>
  </dgm:styleLbl>
  <dgm:styleLbl name="asst2">
    <dgm:fillClrLst>
      <a:schemeClr val="accent6"/>
    </dgm:fillClrLst>
    <dgm:linClrLst meth="repeat">
      <a:schemeClr val="lt1"/>
    </dgm:linClrLst>
    <dgm:effectClrLst/>
    <dgm:txLinClrLst/>
    <dgm:txFillClrLst/>
    <dgm:txEffectClrLst/>
  </dgm:styleLbl>
  <dgm:styleLbl name="asst3">
    <dgm:fillClrLst>
      <a:schemeClr val="accent1"/>
    </dgm:fillClrLst>
    <dgm:linClrLst meth="repeat">
      <a:schemeClr val="lt1"/>
    </dgm:linClrLst>
    <dgm:effectClrLst/>
    <dgm:txLinClrLst/>
    <dgm:txFillClrLst/>
    <dgm:txEffectClrLst/>
  </dgm:styleLbl>
  <dgm:styleLbl name="asst4">
    <dgm:fillClrLst>
      <a:schemeClr val="accent2"/>
    </dgm:fillClrLst>
    <dgm:linClrLst meth="repeat">
      <a:schemeClr val="lt1"/>
    </dgm:linClrLst>
    <dgm:effectClrLst/>
    <dgm:txLinClrLst/>
    <dgm:txFillClrLst/>
    <dgm:txEffectClrLst/>
  </dgm:styleLbl>
  <dgm:styleLbl name="parChTrans2D1">
    <dgm:fillClrLst meth="repeat">
      <a:schemeClr val="accent4"/>
    </dgm:fillClrLst>
    <dgm:linClrLst meth="repeat">
      <a:schemeClr val="lt1"/>
    </dgm:linClrLst>
    <dgm:effectClrLst/>
    <dgm:txLinClrLst/>
    <dgm:txFillClrLst meth="repeat">
      <a:schemeClr val="lt1"/>
    </dgm:txFillClrLst>
    <dgm:txEffectClrLst/>
  </dgm:styleLbl>
  <dgm:styleLbl name="parChTrans2D2">
    <dgm:fillClrLst meth="repeat">
      <a:schemeClr val="accent5"/>
    </dgm:fillClrLst>
    <dgm:linClrLst meth="repeat">
      <a:schemeClr val="lt1"/>
    </dgm:linClrLst>
    <dgm:effectClrLst/>
    <dgm:txLinClrLst/>
    <dgm:txFillClrLst/>
    <dgm:txEffectClrLst/>
  </dgm:styleLbl>
  <dgm:styleLbl name="parChTrans2D3">
    <dgm:fillClrLst meth="repeat">
      <a:schemeClr val="accent5"/>
    </dgm:fillClrLst>
    <dgm:linClrLst meth="repeat">
      <a:schemeClr val="lt1"/>
    </dgm:linClrLst>
    <dgm:effectClrLst/>
    <dgm:txLinClrLst/>
    <dgm:txFillClrLst/>
    <dgm:txEffectClrLst/>
  </dgm:styleLbl>
  <dgm:styleLbl name="parChTrans2D4">
    <dgm:fillClrLst meth="repeat">
      <a:schemeClr val="accent6"/>
    </dgm:fillClrLst>
    <dgm:linClrLst meth="repeat">
      <a:schemeClr val="lt1"/>
    </dgm:linClrLst>
    <dgm:effectClrLst/>
    <dgm:txLinClrLst/>
    <dgm:txFillClrLst meth="repeat">
      <a:schemeClr val="lt1"/>
    </dgm:txFillClrLst>
    <dgm:txEffectClrLst/>
  </dgm:styleLbl>
  <dgm:styleLbl name="parChTrans1D1">
    <dgm:fillClrLst meth="repeat">
      <a:schemeClr val="accent4"/>
    </dgm:fillClrLst>
    <dgm:linClrLst meth="repeat">
      <a:schemeClr val="accent4"/>
    </dgm:linClrLst>
    <dgm:effectClrLst/>
    <dgm:txLinClrLst/>
    <dgm:txFillClrLst meth="repeat">
      <a:schemeClr val="tx1"/>
    </dgm:txFillClrLst>
    <dgm:txEffectClrLst/>
  </dgm:styleLbl>
  <dgm:styleLbl name="parChTrans1D2">
    <dgm:fillClrLst meth="repeat">
      <a:schemeClr val="accent4">
        <a:tint val="90000"/>
      </a:schemeClr>
    </dgm:fillClrLst>
    <dgm:linClrLst meth="repeat">
      <a:schemeClr val="accent5"/>
    </dgm:linClrLst>
    <dgm:effectClrLst/>
    <dgm:txLinClrLst/>
    <dgm:txFillClrLst meth="repeat">
      <a:schemeClr val="tx1"/>
    </dgm:txFillClrLst>
    <dgm:txEffectClrLst/>
  </dgm:styleLbl>
  <dgm:styleLbl name="parChTrans1D3">
    <dgm:fillClrLst meth="repeat">
      <a:schemeClr val="accent4">
        <a:tint val="70000"/>
      </a:schemeClr>
    </dgm:fillClrLst>
    <dgm:linClrLst meth="repeat">
      <a:schemeClr val="accent6"/>
    </dgm:linClrLst>
    <dgm:effectClrLst/>
    <dgm:txLinClrLst/>
    <dgm:txFillClrLst meth="repeat">
      <a:schemeClr val="tx1"/>
    </dgm:txFillClrLst>
    <dgm:txEffectClrLst/>
  </dgm:styleLbl>
  <dgm:styleLbl name="parChTrans1D4">
    <dgm:fillClrLst meth="repeat">
      <a:schemeClr val="accent4">
        <a:tint val="50000"/>
      </a:schemeClr>
    </dgm:fillClrLst>
    <dgm:linClrLst meth="repeat">
      <a:schemeClr val="accent1"/>
    </dgm:linClrLst>
    <dgm:effectClrLst/>
    <dgm:txLinClrLst/>
    <dgm:txFillClrLst meth="repeat">
      <a:schemeClr val="tx1"/>
    </dgm:txFillClrLst>
    <dgm:txEffectClrLst/>
  </dgm:styleLbl>
  <dgm:styleLbl name="f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conF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align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4"/>
    </dgm:linClrLst>
    <dgm:effectClrLst/>
    <dgm:txLinClrLst/>
    <dgm:txFillClrLst meth="repeat">
      <a:schemeClr val="dk1"/>
    </dgm:txFillClrLst>
    <dgm:txEffectClrLst/>
  </dgm:styleLbl>
  <dgm:styleLbl name="b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solidFgAcc1">
    <dgm:fillClrLst meth="repeat">
      <a:schemeClr val="lt1"/>
    </dgm:fillClrLst>
    <dgm:linClrLst>
      <a:schemeClr val="accent4"/>
      <a:schemeClr val="accent5"/>
    </dgm:linClrLst>
    <dgm:effectClrLst/>
    <dgm:txLinClrLst/>
    <dgm:txFillClrLst meth="repeat">
      <a:schemeClr val="dk1"/>
    </dgm:txFillClrLst>
    <dgm:txEffectClrLst/>
  </dgm:styleLbl>
  <dgm:styleLbl name="solidAlignAcc1">
    <dgm:fillClrLst meth="repeat">
      <a:schemeClr val="lt1"/>
    </dgm:fillClrLst>
    <dgm:linClrLst>
      <a:schemeClr val="accent4"/>
      <a:schemeClr val="accent5"/>
    </dgm:linClrLst>
    <dgm:effectClrLst/>
    <dgm:txLinClrLst/>
    <dgm:txFillClrLst meth="repeat">
      <a:schemeClr val="dk1"/>
    </dgm:txFillClrLst>
    <dgm:txEffectClrLst/>
  </dgm:styleLbl>
  <dgm:styleLbl name="solidBgAcc1">
    <dgm:fillClrLst meth="repeat">
      <a:schemeClr val="lt1"/>
    </dgm:fillClrLst>
    <dgm:linClrLst>
      <a:schemeClr val="accent4"/>
      <a:schemeClr val="accent5"/>
    </dgm:linClrLst>
    <dgm:effectClrLst/>
    <dgm:txLinClrLst/>
    <dgm:txFillClrLst meth="repeat">
      <a:schemeClr val="dk1"/>
    </dgm:txFillClrLst>
    <dgm:txEffectClrLst/>
  </dgm:styleLbl>
  <dgm:styleLbl name="fg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align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bg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3"/>
    </dgm:linClrLst>
    <dgm:effectClrLst/>
    <dgm:txLinClrLst/>
    <dgm:txFillClrLst meth="repeat">
      <a:schemeClr val="dk1"/>
    </dgm:txFillClrLst>
    <dgm:txEffectClrLst/>
  </dgm:styleLbl>
  <dgm:styleLbl name="fgAcc2">
    <dgm:fillClrLst meth="repeat">
      <a:schemeClr val="lt1">
        <a:alpha val="90000"/>
      </a:schemeClr>
    </dgm:fillClrLst>
    <dgm:linClrLst>
      <a:schemeClr val="accent5"/>
    </dgm:linClrLst>
    <dgm:effectClrLst/>
    <dgm:txLinClrLst/>
    <dgm:txFillClrLst meth="repeat">
      <a:schemeClr val="dk1"/>
    </dgm:txFillClrLst>
    <dgm:txEffectClrLst/>
  </dgm:styleLbl>
  <dgm:styleLbl name="fgAcc3">
    <dgm:fillClrLst meth="repeat">
      <a:schemeClr val="lt1">
        <a:alpha val="90000"/>
      </a:schemeClr>
    </dgm:fillClrLst>
    <dgm:linClrLst>
      <a:schemeClr val="accent6"/>
    </dgm:linClrLst>
    <dgm:effectClrLst/>
    <dgm:txLinClrLst/>
    <dgm:txFillClrLst meth="repeat">
      <a:schemeClr val="dk1"/>
    </dgm:txFillClrLst>
    <dgm:txEffectClrLst/>
  </dgm:styleLbl>
  <dgm:styleLbl name="fgAcc4">
    <dgm:fillClrLst meth="repeat">
      <a:schemeClr val="lt1">
        <a:alpha val="90000"/>
      </a:schemeClr>
    </dgm:fillClrLst>
    <dgm:linClrLst>
      <a:schemeClr val="accent1"/>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4">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126F815-0E52-47AC-B8C7-D828E75A9360}" type="doc">
      <dgm:prSet loTypeId="urn:microsoft.com/office/officeart/2008/layout/RadialCluster" loCatId="cycle" qsTypeId="urn:microsoft.com/office/officeart/2005/8/quickstyle/simple1" qsCatId="simple" csTypeId="urn:microsoft.com/office/officeart/2005/8/colors/colorful4" csCatId="colorful" phldr="1"/>
      <dgm:spPr/>
      <dgm:t>
        <a:bodyPr/>
        <a:lstStyle/>
        <a:p>
          <a:endParaRPr lang="en-FI"/>
        </a:p>
      </dgm:t>
    </dgm:pt>
    <dgm:pt modelId="{F62F9F81-6F2D-4BA1-920C-29920B927DF1}">
      <dgm:prSet phldrT="[Teksti]">
        <dgm:style>
          <a:lnRef idx="2">
            <a:schemeClr val="dk1"/>
          </a:lnRef>
          <a:fillRef idx="1">
            <a:schemeClr val="lt1"/>
          </a:fillRef>
          <a:effectRef idx="0">
            <a:schemeClr val="dk1"/>
          </a:effectRef>
          <a:fontRef idx="minor">
            <a:schemeClr val="dk1"/>
          </a:fontRef>
        </dgm:style>
      </dgm:prSet>
      <dgm:spPr/>
      <dgm:t>
        <a:bodyPr/>
        <a:lstStyle/>
        <a:p>
          <a:r>
            <a:rPr lang="en-US" dirty="0" err="1"/>
            <a:t>Eeden</a:t>
          </a:r>
          <a:r>
            <a:rPr lang="en-US" dirty="0"/>
            <a:t> (</a:t>
          </a:r>
          <a:r>
            <a:rPr lang="en-US" dirty="0" err="1"/>
            <a:t>maapallo</a:t>
          </a:r>
          <a:r>
            <a:rPr lang="en-US" dirty="0"/>
            <a:t>)</a:t>
          </a:r>
          <a:endParaRPr lang="en-FI" dirty="0"/>
        </a:p>
      </dgm:t>
    </dgm:pt>
    <dgm:pt modelId="{CF6AA3FB-8315-4AAC-872A-41FB0583EB69}" type="parTrans" cxnId="{61F8BC90-9E01-4F12-8BC2-79B618B8F349}">
      <dgm:prSet/>
      <dgm:spPr/>
      <dgm:t>
        <a:bodyPr/>
        <a:lstStyle/>
        <a:p>
          <a:endParaRPr lang="en-FI"/>
        </a:p>
      </dgm:t>
    </dgm:pt>
    <dgm:pt modelId="{8AA92A36-F44F-40B6-8DC1-57BCBEA8DC89}" type="sibTrans" cxnId="{61F8BC90-9E01-4F12-8BC2-79B618B8F349}">
      <dgm:prSet/>
      <dgm:spPr/>
      <dgm:t>
        <a:bodyPr/>
        <a:lstStyle/>
        <a:p>
          <a:endParaRPr lang="en-FI"/>
        </a:p>
      </dgm:t>
    </dgm:pt>
    <dgm:pt modelId="{72BE45C6-5389-4B4C-B4D0-784349F69A51}">
      <dgm:prSet phldrT="[Teksti]"/>
      <dgm:spPr>
        <a:solidFill>
          <a:srgbClr val="C00000"/>
        </a:solidFill>
      </dgm:spPr>
      <dgm:t>
        <a:bodyPr/>
        <a:lstStyle/>
        <a:p>
          <a:r>
            <a:rPr lang="en-US" dirty="0"/>
            <a:t>Inverted Steampunk</a:t>
          </a:r>
          <a:endParaRPr lang="en-FI" dirty="0"/>
        </a:p>
      </dgm:t>
    </dgm:pt>
    <dgm:pt modelId="{299E7B4B-1172-4C55-9E8B-7BC4F897655A}" type="parTrans" cxnId="{27914A17-F8A7-4027-9DBB-C5255783C063}">
      <dgm:prSet/>
      <dgm:spPr/>
      <dgm:t>
        <a:bodyPr/>
        <a:lstStyle/>
        <a:p>
          <a:endParaRPr lang="en-FI"/>
        </a:p>
      </dgm:t>
    </dgm:pt>
    <dgm:pt modelId="{12541521-4B26-46F9-9BF3-529A32C20FB5}" type="sibTrans" cxnId="{27914A17-F8A7-4027-9DBB-C5255783C063}">
      <dgm:prSet/>
      <dgm:spPr/>
      <dgm:t>
        <a:bodyPr/>
        <a:lstStyle/>
        <a:p>
          <a:endParaRPr lang="en-FI"/>
        </a:p>
      </dgm:t>
    </dgm:pt>
    <dgm:pt modelId="{50E07C28-1813-44AA-9D01-99CB2811DA36}">
      <dgm:prSet phldrT="[Teksti]"/>
      <dgm:spPr>
        <a:solidFill>
          <a:schemeClr val="accent6">
            <a:lumMod val="75000"/>
          </a:schemeClr>
        </a:solidFill>
      </dgm:spPr>
      <dgm:t>
        <a:bodyPr/>
        <a:lstStyle/>
        <a:p>
          <a:r>
            <a:rPr lang="en-US" dirty="0"/>
            <a:t>Jurassic Park</a:t>
          </a:r>
          <a:endParaRPr lang="en-FI" dirty="0"/>
        </a:p>
      </dgm:t>
    </dgm:pt>
    <dgm:pt modelId="{A9FD6278-A6A7-407C-A268-839C10246F13}" type="parTrans" cxnId="{F3CE66E9-4B44-4021-BDFC-309D0624167B}">
      <dgm:prSet/>
      <dgm:spPr/>
      <dgm:t>
        <a:bodyPr/>
        <a:lstStyle/>
        <a:p>
          <a:endParaRPr lang="en-FI"/>
        </a:p>
      </dgm:t>
    </dgm:pt>
    <dgm:pt modelId="{B7CBFB23-DBD6-45B5-88B0-33C8EF9A8D8D}" type="sibTrans" cxnId="{F3CE66E9-4B44-4021-BDFC-309D0624167B}">
      <dgm:prSet/>
      <dgm:spPr/>
      <dgm:t>
        <a:bodyPr/>
        <a:lstStyle/>
        <a:p>
          <a:endParaRPr lang="en-FI"/>
        </a:p>
      </dgm:t>
    </dgm:pt>
    <dgm:pt modelId="{EF62ABBF-61CD-4C5F-82D3-E7A3AE16A124}">
      <dgm:prSet phldrT="[Teksti]"/>
      <dgm:spPr>
        <a:solidFill>
          <a:schemeClr val="accent1">
            <a:lumMod val="75000"/>
          </a:schemeClr>
        </a:solidFill>
      </dgm:spPr>
      <dgm:t>
        <a:bodyPr/>
        <a:lstStyle/>
        <a:p>
          <a:r>
            <a:rPr lang="en-US" dirty="0"/>
            <a:t>Cyberpunk</a:t>
          </a:r>
          <a:endParaRPr lang="en-FI" dirty="0"/>
        </a:p>
      </dgm:t>
    </dgm:pt>
    <dgm:pt modelId="{18E9148C-DDDC-4282-91D8-32057A85E448}" type="parTrans" cxnId="{A9121F19-4D04-469F-90CC-B56652EC2D20}">
      <dgm:prSet/>
      <dgm:spPr/>
      <dgm:t>
        <a:bodyPr/>
        <a:lstStyle/>
        <a:p>
          <a:endParaRPr lang="en-FI"/>
        </a:p>
      </dgm:t>
    </dgm:pt>
    <dgm:pt modelId="{2654CFB6-8B71-4799-9BBC-B584DA7FB365}" type="sibTrans" cxnId="{A9121F19-4D04-469F-90CC-B56652EC2D20}">
      <dgm:prSet/>
      <dgm:spPr/>
      <dgm:t>
        <a:bodyPr/>
        <a:lstStyle/>
        <a:p>
          <a:endParaRPr lang="en-FI"/>
        </a:p>
      </dgm:t>
    </dgm:pt>
    <dgm:pt modelId="{40626E6D-E9E2-41E7-929F-B4F3A7361830}">
      <dgm:prSet phldrT="[Teksti]"/>
      <dgm:spPr>
        <a:solidFill>
          <a:schemeClr val="tx1">
            <a:lumMod val="95000"/>
            <a:lumOff val="5000"/>
          </a:schemeClr>
        </a:solidFill>
      </dgm:spPr>
      <dgm:t>
        <a:bodyPr/>
        <a:lstStyle/>
        <a:p>
          <a:r>
            <a:rPr lang="en-US" dirty="0"/>
            <a:t>World of Darkness</a:t>
          </a:r>
          <a:endParaRPr lang="en-FI" dirty="0"/>
        </a:p>
      </dgm:t>
    </dgm:pt>
    <dgm:pt modelId="{2346F181-478E-4928-844F-DC2C2B0D0795}" type="parTrans" cxnId="{C7BEA2F5-245F-4707-A6F8-0340EA56EA90}">
      <dgm:prSet/>
      <dgm:spPr/>
      <dgm:t>
        <a:bodyPr/>
        <a:lstStyle/>
        <a:p>
          <a:endParaRPr lang="en-FI"/>
        </a:p>
      </dgm:t>
    </dgm:pt>
    <dgm:pt modelId="{8E784199-2A82-4342-B986-DD12D18345A3}" type="sibTrans" cxnId="{C7BEA2F5-245F-4707-A6F8-0340EA56EA90}">
      <dgm:prSet/>
      <dgm:spPr/>
      <dgm:t>
        <a:bodyPr/>
        <a:lstStyle/>
        <a:p>
          <a:endParaRPr lang="en-FI"/>
        </a:p>
      </dgm:t>
    </dgm:pt>
    <dgm:pt modelId="{C4001F06-1128-4DB8-A1C7-3307E9E50E2E}">
      <dgm:prSet phldrT="[Teksti]"/>
      <dgm:spPr>
        <a:solidFill>
          <a:schemeClr val="accent1">
            <a:lumMod val="75000"/>
          </a:schemeClr>
        </a:solidFill>
      </dgm:spPr>
      <dgm:t>
        <a:bodyPr/>
        <a:lstStyle/>
        <a:p>
          <a:r>
            <a:rPr lang="en-US" dirty="0"/>
            <a:t>Fantasy story land</a:t>
          </a:r>
          <a:endParaRPr lang="en-FI" dirty="0"/>
        </a:p>
      </dgm:t>
    </dgm:pt>
    <dgm:pt modelId="{6F99F931-A792-4324-A40D-836CC410D0D9}" type="parTrans" cxnId="{CEED3C6F-3FE0-44E6-937F-F456AEE428D2}">
      <dgm:prSet/>
      <dgm:spPr/>
      <dgm:t>
        <a:bodyPr/>
        <a:lstStyle/>
        <a:p>
          <a:endParaRPr lang="en-FI"/>
        </a:p>
      </dgm:t>
    </dgm:pt>
    <dgm:pt modelId="{648BEDBD-E962-4F55-80A5-29DA0EDFA643}" type="sibTrans" cxnId="{CEED3C6F-3FE0-44E6-937F-F456AEE428D2}">
      <dgm:prSet/>
      <dgm:spPr/>
      <dgm:t>
        <a:bodyPr/>
        <a:lstStyle/>
        <a:p>
          <a:endParaRPr lang="en-FI"/>
        </a:p>
      </dgm:t>
    </dgm:pt>
    <dgm:pt modelId="{09FAF953-DF53-490F-BB05-31F8A02EA99A}">
      <dgm:prSet phldrT="[Teksti]"/>
      <dgm:spPr>
        <a:solidFill>
          <a:srgbClr val="C00000"/>
        </a:solidFill>
      </dgm:spPr>
      <dgm:t>
        <a:bodyPr/>
        <a:lstStyle/>
        <a:p>
          <a:r>
            <a:rPr lang="en-US" dirty="0"/>
            <a:t>Expanse</a:t>
          </a:r>
          <a:endParaRPr lang="en-FI" dirty="0"/>
        </a:p>
      </dgm:t>
    </dgm:pt>
    <dgm:pt modelId="{2C4FDCCB-B2EA-4CFD-899E-44B1C4452FAD}" type="parTrans" cxnId="{FD540E64-60EB-4C29-AA4C-467CE69FB1D4}">
      <dgm:prSet/>
      <dgm:spPr/>
      <dgm:t>
        <a:bodyPr/>
        <a:lstStyle/>
        <a:p>
          <a:endParaRPr lang="en-FI"/>
        </a:p>
      </dgm:t>
    </dgm:pt>
    <dgm:pt modelId="{C6E5717C-402C-4182-8774-05628673CB35}" type="sibTrans" cxnId="{FD540E64-60EB-4C29-AA4C-467CE69FB1D4}">
      <dgm:prSet/>
      <dgm:spPr/>
      <dgm:t>
        <a:bodyPr/>
        <a:lstStyle/>
        <a:p>
          <a:endParaRPr lang="en-FI"/>
        </a:p>
      </dgm:t>
    </dgm:pt>
    <dgm:pt modelId="{64398B8A-1D43-4CF9-8920-877429B4DEBC}">
      <dgm:prSet phldrT="[Teksti]"/>
      <dgm:spPr>
        <a:solidFill>
          <a:schemeClr val="accent6">
            <a:lumMod val="75000"/>
          </a:schemeClr>
        </a:solidFill>
      </dgm:spPr>
      <dgm:t>
        <a:bodyPr/>
        <a:lstStyle/>
        <a:p>
          <a:r>
            <a:rPr lang="en-US" dirty="0"/>
            <a:t>Ghibli</a:t>
          </a:r>
          <a:endParaRPr lang="en-FI" dirty="0"/>
        </a:p>
      </dgm:t>
    </dgm:pt>
    <dgm:pt modelId="{714700EA-76DA-41E1-B927-A01599C8ED5E}" type="parTrans" cxnId="{85F92AB4-169B-40B9-AF6D-9F0BAC750CDB}">
      <dgm:prSet/>
      <dgm:spPr/>
      <dgm:t>
        <a:bodyPr/>
        <a:lstStyle/>
        <a:p>
          <a:endParaRPr lang="en-FI"/>
        </a:p>
      </dgm:t>
    </dgm:pt>
    <dgm:pt modelId="{BBE492E9-4EA6-4C48-B4F1-C0A30B233346}" type="sibTrans" cxnId="{85F92AB4-169B-40B9-AF6D-9F0BAC750CDB}">
      <dgm:prSet/>
      <dgm:spPr/>
      <dgm:t>
        <a:bodyPr/>
        <a:lstStyle/>
        <a:p>
          <a:endParaRPr lang="en-FI"/>
        </a:p>
      </dgm:t>
    </dgm:pt>
    <dgm:pt modelId="{E5CE78DF-0D4A-427C-9294-0FF2F696CC0E}">
      <dgm:prSet phldrT="[Teksti]"/>
      <dgm:spPr>
        <a:solidFill>
          <a:schemeClr val="accent1">
            <a:lumMod val="75000"/>
          </a:schemeClr>
        </a:solidFill>
      </dgm:spPr>
      <dgm:t>
        <a:bodyPr/>
        <a:lstStyle/>
        <a:p>
          <a:r>
            <a:rPr lang="en-US" dirty="0"/>
            <a:t>Marvel</a:t>
          </a:r>
          <a:endParaRPr lang="en-FI" dirty="0"/>
        </a:p>
      </dgm:t>
    </dgm:pt>
    <dgm:pt modelId="{32A59039-D920-4BAE-8C07-4327DE4014DA}" type="parTrans" cxnId="{ECED891D-F766-4AAB-A83C-024A9A6B30CC}">
      <dgm:prSet/>
      <dgm:spPr/>
      <dgm:t>
        <a:bodyPr/>
        <a:lstStyle/>
        <a:p>
          <a:endParaRPr lang="en-FI"/>
        </a:p>
      </dgm:t>
    </dgm:pt>
    <dgm:pt modelId="{E6E5029F-7555-4976-867F-186B78BC2536}" type="sibTrans" cxnId="{ECED891D-F766-4AAB-A83C-024A9A6B30CC}">
      <dgm:prSet/>
      <dgm:spPr/>
      <dgm:t>
        <a:bodyPr/>
        <a:lstStyle/>
        <a:p>
          <a:endParaRPr lang="en-FI"/>
        </a:p>
      </dgm:t>
    </dgm:pt>
    <dgm:pt modelId="{9B9BC327-BD2C-47BE-A87B-C6FB63522885}">
      <dgm:prSet phldrT="[Teksti]"/>
      <dgm:spPr>
        <a:solidFill>
          <a:srgbClr val="C00000"/>
        </a:solidFill>
      </dgm:spPr>
      <dgm:t>
        <a:bodyPr/>
        <a:lstStyle/>
        <a:p>
          <a:r>
            <a:rPr lang="en-US" dirty="0"/>
            <a:t>Dark sun</a:t>
          </a:r>
          <a:endParaRPr lang="en-FI" dirty="0"/>
        </a:p>
      </dgm:t>
    </dgm:pt>
    <dgm:pt modelId="{1828D990-140E-431E-906F-309F6DA03C7B}" type="parTrans" cxnId="{9E253A2C-260A-4ACA-A5E7-B8EC74C2F499}">
      <dgm:prSet/>
      <dgm:spPr/>
      <dgm:t>
        <a:bodyPr/>
        <a:lstStyle/>
        <a:p>
          <a:endParaRPr lang="en-FI"/>
        </a:p>
      </dgm:t>
    </dgm:pt>
    <dgm:pt modelId="{A524C9C9-1F91-4F8A-AE18-A12F24E8B3D5}" type="sibTrans" cxnId="{9E253A2C-260A-4ACA-A5E7-B8EC74C2F499}">
      <dgm:prSet/>
      <dgm:spPr/>
      <dgm:t>
        <a:bodyPr/>
        <a:lstStyle/>
        <a:p>
          <a:endParaRPr lang="en-FI"/>
        </a:p>
      </dgm:t>
    </dgm:pt>
    <dgm:pt modelId="{B30B3F87-B64E-44F8-A70C-47865134CBB2}">
      <dgm:prSet phldrT="[Teksti]"/>
      <dgm:spPr>
        <a:solidFill>
          <a:schemeClr val="accent6">
            <a:lumMod val="75000"/>
          </a:schemeClr>
        </a:solidFill>
      </dgm:spPr>
      <dgm:t>
        <a:bodyPr/>
        <a:lstStyle/>
        <a:p>
          <a:r>
            <a:rPr lang="en-US" dirty="0" err="1"/>
            <a:t>Faerun</a:t>
          </a:r>
          <a:endParaRPr lang="en-FI" dirty="0"/>
        </a:p>
      </dgm:t>
    </dgm:pt>
    <dgm:pt modelId="{DE7A34E3-B6E1-41F3-9CF8-051A2B1E1AE3}" type="parTrans" cxnId="{1B8899E3-1454-4FA3-9EB2-B6A38C4EA85D}">
      <dgm:prSet/>
      <dgm:spPr/>
      <dgm:t>
        <a:bodyPr/>
        <a:lstStyle/>
        <a:p>
          <a:endParaRPr lang="en-FI"/>
        </a:p>
      </dgm:t>
    </dgm:pt>
    <dgm:pt modelId="{AF3D9805-8616-4633-944A-77AB0A35C991}" type="sibTrans" cxnId="{1B8899E3-1454-4FA3-9EB2-B6A38C4EA85D}">
      <dgm:prSet/>
      <dgm:spPr/>
      <dgm:t>
        <a:bodyPr/>
        <a:lstStyle/>
        <a:p>
          <a:endParaRPr lang="en-FI"/>
        </a:p>
      </dgm:t>
    </dgm:pt>
    <dgm:pt modelId="{771A1B6A-F12A-495D-A0FE-87199728E978}">
      <dgm:prSet phldrT="[Teksti]"/>
      <dgm:spPr>
        <a:solidFill>
          <a:schemeClr val="accent6">
            <a:lumMod val="75000"/>
          </a:schemeClr>
        </a:solidFill>
      </dgm:spPr>
      <dgm:t>
        <a:bodyPr/>
        <a:lstStyle/>
        <a:p>
          <a:r>
            <a:rPr lang="en-US" dirty="0"/>
            <a:t>Eberron</a:t>
          </a:r>
          <a:endParaRPr lang="en-FI" dirty="0"/>
        </a:p>
      </dgm:t>
    </dgm:pt>
    <dgm:pt modelId="{F5DD97DD-3B5C-48AD-BE7D-36E76720BA9D}" type="parTrans" cxnId="{3A14DFF5-CD1D-4778-BDE2-E2FB9923289C}">
      <dgm:prSet/>
      <dgm:spPr/>
      <dgm:t>
        <a:bodyPr/>
        <a:lstStyle/>
        <a:p>
          <a:endParaRPr lang="en-FI"/>
        </a:p>
      </dgm:t>
    </dgm:pt>
    <dgm:pt modelId="{66E8D520-F445-49BF-8D6D-806FC4DE02E2}" type="sibTrans" cxnId="{3A14DFF5-CD1D-4778-BDE2-E2FB9923289C}">
      <dgm:prSet/>
      <dgm:spPr/>
      <dgm:t>
        <a:bodyPr/>
        <a:lstStyle/>
        <a:p>
          <a:endParaRPr lang="en-FI"/>
        </a:p>
      </dgm:t>
    </dgm:pt>
    <dgm:pt modelId="{BBDEF63F-7C3F-4A3C-8B3F-8C16692398A5}">
      <dgm:prSet phldrT="[Teksti]"/>
      <dgm:spPr>
        <a:solidFill>
          <a:srgbClr val="C00000"/>
        </a:solidFill>
      </dgm:spPr>
      <dgm:t>
        <a:bodyPr/>
        <a:lstStyle/>
        <a:p>
          <a:r>
            <a:rPr lang="en-US" dirty="0"/>
            <a:t>Dune</a:t>
          </a:r>
          <a:endParaRPr lang="en-FI" dirty="0"/>
        </a:p>
      </dgm:t>
    </dgm:pt>
    <dgm:pt modelId="{B2897E17-B8F5-42A1-9284-3C7BB0113644}" type="parTrans" cxnId="{73D79CE7-AE33-44E9-A7C4-9A6CD16C7945}">
      <dgm:prSet/>
      <dgm:spPr/>
      <dgm:t>
        <a:bodyPr/>
        <a:lstStyle/>
        <a:p>
          <a:endParaRPr lang="en-FI"/>
        </a:p>
      </dgm:t>
    </dgm:pt>
    <dgm:pt modelId="{074CE859-5F1B-4EA9-B0F1-A67DB332B956}" type="sibTrans" cxnId="{73D79CE7-AE33-44E9-A7C4-9A6CD16C7945}">
      <dgm:prSet/>
      <dgm:spPr/>
      <dgm:t>
        <a:bodyPr/>
        <a:lstStyle/>
        <a:p>
          <a:endParaRPr lang="en-FI"/>
        </a:p>
      </dgm:t>
    </dgm:pt>
    <dgm:pt modelId="{E972325F-3840-4E21-B1BA-3BE651061BF1}">
      <dgm:prSet phldrT="[Teksti]"/>
      <dgm:spPr>
        <a:solidFill>
          <a:schemeClr val="tx1">
            <a:lumMod val="95000"/>
            <a:lumOff val="5000"/>
          </a:schemeClr>
        </a:solidFill>
      </dgm:spPr>
      <dgm:t>
        <a:bodyPr/>
        <a:lstStyle/>
        <a:p>
          <a:r>
            <a:rPr lang="en-US" dirty="0"/>
            <a:t>Dresden world</a:t>
          </a:r>
          <a:endParaRPr lang="en-FI" dirty="0"/>
        </a:p>
      </dgm:t>
    </dgm:pt>
    <dgm:pt modelId="{FA221760-8990-4F88-ADE0-0AA9B6D256C3}" type="parTrans" cxnId="{9B175538-754A-4BD1-BDF8-857ACCBA0944}">
      <dgm:prSet/>
      <dgm:spPr/>
      <dgm:t>
        <a:bodyPr/>
        <a:lstStyle/>
        <a:p>
          <a:endParaRPr lang="en-FI"/>
        </a:p>
      </dgm:t>
    </dgm:pt>
    <dgm:pt modelId="{65A26476-DB56-4CD4-8544-6220DE1E9AD3}" type="sibTrans" cxnId="{9B175538-754A-4BD1-BDF8-857ACCBA0944}">
      <dgm:prSet/>
      <dgm:spPr/>
      <dgm:t>
        <a:bodyPr/>
        <a:lstStyle/>
        <a:p>
          <a:endParaRPr lang="en-FI"/>
        </a:p>
      </dgm:t>
    </dgm:pt>
    <dgm:pt modelId="{A454BF67-D03D-4476-9EF5-34CC5BD8D661}">
      <dgm:prSet phldrT="[Teksti]"/>
      <dgm:spPr>
        <a:solidFill>
          <a:schemeClr val="tx1">
            <a:lumMod val="95000"/>
            <a:lumOff val="5000"/>
          </a:schemeClr>
        </a:solidFill>
      </dgm:spPr>
      <dgm:t>
        <a:bodyPr/>
        <a:lstStyle/>
        <a:p>
          <a:r>
            <a:rPr lang="en-US" dirty="0"/>
            <a:t>Apocalyptica</a:t>
          </a:r>
          <a:endParaRPr lang="en-FI" dirty="0"/>
        </a:p>
      </dgm:t>
    </dgm:pt>
    <dgm:pt modelId="{611BA1EC-922C-4648-8521-87F5DD7B31AE}" type="parTrans" cxnId="{D18079B0-1570-45F9-8919-46F82BD085E8}">
      <dgm:prSet/>
      <dgm:spPr/>
      <dgm:t>
        <a:bodyPr/>
        <a:lstStyle/>
        <a:p>
          <a:endParaRPr lang="en-FI"/>
        </a:p>
      </dgm:t>
    </dgm:pt>
    <dgm:pt modelId="{6539620A-D56A-41D7-9005-2E58C6DC5AFB}" type="sibTrans" cxnId="{D18079B0-1570-45F9-8919-46F82BD085E8}">
      <dgm:prSet/>
      <dgm:spPr/>
      <dgm:t>
        <a:bodyPr/>
        <a:lstStyle/>
        <a:p>
          <a:endParaRPr lang="en-FI"/>
        </a:p>
      </dgm:t>
    </dgm:pt>
    <dgm:pt modelId="{102B6531-3EDC-4520-8F7C-EBB45A887EC2}">
      <dgm:prSet phldrT="[Teksti]"/>
      <dgm:spPr>
        <a:solidFill>
          <a:schemeClr val="tx1">
            <a:lumMod val="95000"/>
            <a:lumOff val="5000"/>
          </a:schemeClr>
        </a:solidFill>
      </dgm:spPr>
      <dgm:t>
        <a:bodyPr/>
        <a:lstStyle/>
        <a:p>
          <a:r>
            <a:rPr lang="en-US" dirty="0"/>
            <a:t>Warhammer</a:t>
          </a:r>
          <a:endParaRPr lang="en-FI" dirty="0"/>
        </a:p>
      </dgm:t>
    </dgm:pt>
    <dgm:pt modelId="{BC21BDBB-ED91-441B-8B0E-F0A6F3D43D35}" type="parTrans" cxnId="{490FE374-FDBC-4039-AC8A-BBDC12D940B5}">
      <dgm:prSet/>
      <dgm:spPr/>
      <dgm:t>
        <a:bodyPr/>
        <a:lstStyle/>
        <a:p>
          <a:endParaRPr lang="en-FI"/>
        </a:p>
      </dgm:t>
    </dgm:pt>
    <dgm:pt modelId="{2674F646-967F-4031-9F5C-9F93389CDA63}" type="sibTrans" cxnId="{490FE374-FDBC-4039-AC8A-BBDC12D940B5}">
      <dgm:prSet/>
      <dgm:spPr/>
      <dgm:t>
        <a:bodyPr/>
        <a:lstStyle/>
        <a:p>
          <a:endParaRPr lang="en-FI"/>
        </a:p>
      </dgm:t>
    </dgm:pt>
    <dgm:pt modelId="{3F9D94D4-E877-4E03-9AB3-C1F630F5E820}">
      <dgm:prSet phldrT="[Teksti]"/>
      <dgm:spPr>
        <a:solidFill>
          <a:schemeClr val="accent1">
            <a:lumMod val="75000"/>
          </a:schemeClr>
        </a:solidFill>
      </dgm:spPr>
      <dgm:t>
        <a:bodyPr/>
        <a:lstStyle/>
        <a:p>
          <a:r>
            <a:rPr lang="en-US" dirty="0"/>
            <a:t>Arthur silver</a:t>
          </a:r>
          <a:endParaRPr lang="en-FI" dirty="0"/>
        </a:p>
      </dgm:t>
    </dgm:pt>
    <dgm:pt modelId="{B2239873-51A5-49D3-A925-979A2B575117}" type="parTrans" cxnId="{D1E73467-88EF-492A-9D11-2414103914FF}">
      <dgm:prSet/>
      <dgm:spPr/>
      <dgm:t>
        <a:bodyPr/>
        <a:lstStyle/>
        <a:p>
          <a:endParaRPr lang="en-FI"/>
        </a:p>
      </dgm:t>
    </dgm:pt>
    <dgm:pt modelId="{C8C6A48B-4653-4BE4-B9C7-8A38666F7F6E}" type="sibTrans" cxnId="{D1E73467-88EF-492A-9D11-2414103914FF}">
      <dgm:prSet/>
      <dgm:spPr/>
      <dgm:t>
        <a:bodyPr/>
        <a:lstStyle/>
        <a:p>
          <a:endParaRPr lang="en-FI"/>
        </a:p>
      </dgm:t>
    </dgm:pt>
    <dgm:pt modelId="{CEA82531-E3F8-4182-B045-768420791193}" type="pres">
      <dgm:prSet presAssocID="{5126F815-0E52-47AC-B8C7-D828E75A9360}" presName="Name0" presStyleCnt="0">
        <dgm:presLayoutVars>
          <dgm:chMax val="1"/>
          <dgm:chPref val="1"/>
          <dgm:dir/>
          <dgm:animOne val="branch"/>
          <dgm:animLvl val="lvl"/>
        </dgm:presLayoutVars>
      </dgm:prSet>
      <dgm:spPr/>
    </dgm:pt>
    <dgm:pt modelId="{3FFD3863-D0C3-4D5F-AB9E-3D3D4A3D7196}" type="pres">
      <dgm:prSet presAssocID="{F62F9F81-6F2D-4BA1-920C-29920B927DF1}" presName="textCenter" presStyleLbl="node1" presStyleIdx="0" presStyleCnt="17"/>
      <dgm:spPr/>
    </dgm:pt>
    <dgm:pt modelId="{33836E91-D3B9-4B88-A37F-9EDA2BE3AF97}" type="pres">
      <dgm:prSet presAssocID="{F62F9F81-6F2D-4BA1-920C-29920B927DF1}" presName="cycle_1" presStyleCnt="0"/>
      <dgm:spPr/>
    </dgm:pt>
    <dgm:pt modelId="{CE169F23-7D12-4B00-8AA6-723A16E82BA5}" type="pres">
      <dgm:prSet presAssocID="{72BE45C6-5389-4B4C-B4D0-784349F69A51}" presName="childCenter1" presStyleLbl="node1" presStyleIdx="1" presStyleCnt="17"/>
      <dgm:spPr/>
    </dgm:pt>
    <dgm:pt modelId="{866B659F-ACED-494B-B586-D01B18C5BDA5}" type="pres">
      <dgm:prSet presAssocID="{2C4FDCCB-B2EA-4CFD-899E-44B1C4452FAD}" presName="Name141" presStyleLbl="parChTrans1D3" presStyleIdx="0" presStyleCnt="12"/>
      <dgm:spPr/>
    </dgm:pt>
    <dgm:pt modelId="{C2A408C0-B17B-4BE4-A50B-F1B8F4FBA137}" type="pres">
      <dgm:prSet presAssocID="{09FAF953-DF53-490F-BB05-31F8A02EA99A}" presName="text1" presStyleLbl="node1" presStyleIdx="2" presStyleCnt="17">
        <dgm:presLayoutVars>
          <dgm:bulletEnabled val="1"/>
        </dgm:presLayoutVars>
      </dgm:prSet>
      <dgm:spPr/>
    </dgm:pt>
    <dgm:pt modelId="{5418AAB4-2593-48C2-8C9B-CB071A068916}" type="pres">
      <dgm:prSet presAssocID="{1828D990-140E-431E-906F-309F6DA03C7B}" presName="Name141" presStyleLbl="parChTrans1D3" presStyleIdx="1" presStyleCnt="12"/>
      <dgm:spPr/>
    </dgm:pt>
    <dgm:pt modelId="{85AA9452-0296-4031-AA1F-D83075EF0BD2}" type="pres">
      <dgm:prSet presAssocID="{9B9BC327-BD2C-47BE-A87B-C6FB63522885}" presName="text1" presStyleLbl="node1" presStyleIdx="3" presStyleCnt="17">
        <dgm:presLayoutVars>
          <dgm:bulletEnabled val="1"/>
        </dgm:presLayoutVars>
      </dgm:prSet>
      <dgm:spPr/>
    </dgm:pt>
    <dgm:pt modelId="{374D576A-6599-44A1-90FB-3A22EBCBC5EB}" type="pres">
      <dgm:prSet presAssocID="{B2897E17-B8F5-42A1-9284-3C7BB0113644}" presName="Name141" presStyleLbl="parChTrans1D3" presStyleIdx="2" presStyleCnt="12"/>
      <dgm:spPr/>
    </dgm:pt>
    <dgm:pt modelId="{407552F4-DBB0-4F3A-98C7-01C7D21A825B}" type="pres">
      <dgm:prSet presAssocID="{BBDEF63F-7C3F-4A3C-8B3F-8C16692398A5}" presName="text1" presStyleLbl="node1" presStyleIdx="4" presStyleCnt="17">
        <dgm:presLayoutVars>
          <dgm:bulletEnabled val="1"/>
        </dgm:presLayoutVars>
      </dgm:prSet>
      <dgm:spPr/>
    </dgm:pt>
    <dgm:pt modelId="{6878525D-7134-4D9C-B2D8-3C52803F14A8}" type="pres">
      <dgm:prSet presAssocID="{299E7B4B-1172-4C55-9E8B-7BC4F897655A}" presName="Name144" presStyleLbl="parChTrans1D2" presStyleIdx="0" presStyleCnt="4"/>
      <dgm:spPr/>
    </dgm:pt>
    <dgm:pt modelId="{579ECFE2-E552-42A5-B7E0-86DFE5B03808}" type="pres">
      <dgm:prSet presAssocID="{F62F9F81-6F2D-4BA1-920C-29920B927DF1}" presName="cycle_2" presStyleCnt="0"/>
      <dgm:spPr/>
    </dgm:pt>
    <dgm:pt modelId="{50A67B63-C7A5-4A8D-96A2-C547338D64A4}" type="pres">
      <dgm:prSet presAssocID="{50E07C28-1813-44AA-9D01-99CB2811DA36}" presName="childCenter2" presStyleLbl="node1" presStyleIdx="5" presStyleCnt="17"/>
      <dgm:spPr/>
    </dgm:pt>
    <dgm:pt modelId="{AD2E1F19-3FF7-482B-B630-8D737ACCF062}" type="pres">
      <dgm:prSet presAssocID="{714700EA-76DA-41E1-B927-A01599C8ED5E}" presName="Name218" presStyleLbl="parChTrans1D3" presStyleIdx="3" presStyleCnt="12"/>
      <dgm:spPr/>
    </dgm:pt>
    <dgm:pt modelId="{1B510C3B-C9D9-4314-9950-87C0B9BAC59B}" type="pres">
      <dgm:prSet presAssocID="{64398B8A-1D43-4CF9-8920-877429B4DEBC}" presName="text2" presStyleLbl="node1" presStyleIdx="6" presStyleCnt="17">
        <dgm:presLayoutVars>
          <dgm:bulletEnabled val="1"/>
        </dgm:presLayoutVars>
      </dgm:prSet>
      <dgm:spPr/>
    </dgm:pt>
    <dgm:pt modelId="{94494DFD-9578-4DFA-B97F-F2B2AD1C85CB}" type="pres">
      <dgm:prSet presAssocID="{DE7A34E3-B6E1-41F3-9CF8-051A2B1E1AE3}" presName="Name218" presStyleLbl="parChTrans1D3" presStyleIdx="4" presStyleCnt="12"/>
      <dgm:spPr/>
    </dgm:pt>
    <dgm:pt modelId="{9AB4C752-29EF-4B0B-8EE0-A3DE51E5C15D}" type="pres">
      <dgm:prSet presAssocID="{B30B3F87-B64E-44F8-A70C-47865134CBB2}" presName="text2" presStyleLbl="node1" presStyleIdx="7" presStyleCnt="17">
        <dgm:presLayoutVars>
          <dgm:bulletEnabled val="1"/>
        </dgm:presLayoutVars>
      </dgm:prSet>
      <dgm:spPr/>
    </dgm:pt>
    <dgm:pt modelId="{67D61795-DABF-4321-A0C4-750FFE2984C0}" type="pres">
      <dgm:prSet presAssocID="{F5DD97DD-3B5C-48AD-BE7D-36E76720BA9D}" presName="Name218" presStyleLbl="parChTrans1D3" presStyleIdx="5" presStyleCnt="12"/>
      <dgm:spPr/>
    </dgm:pt>
    <dgm:pt modelId="{5AAB9D87-63E8-458C-AB4A-45C2DD816DE1}" type="pres">
      <dgm:prSet presAssocID="{771A1B6A-F12A-495D-A0FE-87199728E978}" presName="text2" presStyleLbl="node1" presStyleIdx="8" presStyleCnt="17">
        <dgm:presLayoutVars>
          <dgm:bulletEnabled val="1"/>
        </dgm:presLayoutVars>
      </dgm:prSet>
      <dgm:spPr/>
    </dgm:pt>
    <dgm:pt modelId="{CBA57B1F-A7C7-49E0-8280-AD13B4443F5E}" type="pres">
      <dgm:prSet presAssocID="{A9FD6278-A6A7-407C-A268-839C10246F13}" presName="Name221" presStyleLbl="parChTrans1D2" presStyleIdx="1" presStyleCnt="4"/>
      <dgm:spPr/>
    </dgm:pt>
    <dgm:pt modelId="{FB568F01-D344-4E46-A506-F31ECAD0DB4F}" type="pres">
      <dgm:prSet presAssocID="{F62F9F81-6F2D-4BA1-920C-29920B927DF1}" presName="cycle_3" presStyleCnt="0"/>
      <dgm:spPr/>
    </dgm:pt>
    <dgm:pt modelId="{59392196-2AE6-4FEC-80D8-FF457CEA7B2C}" type="pres">
      <dgm:prSet presAssocID="{EF62ABBF-61CD-4C5F-82D3-E7A3AE16A124}" presName="childCenter3" presStyleLbl="node1" presStyleIdx="9" presStyleCnt="17"/>
      <dgm:spPr/>
    </dgm:pt>
    <dgm:pt modelId="{F0810585-FB6D-49A0-B04A-4005362F06FF}" type="pres">
      <dgm:prSet presAssocID="{6F99F931-A792-4324-A40D-836CC410D0D9}" presName="Name285" presStyleLbl="parChTrans1D3" presStyleIdx="6" presStyleCnt="12"/>
      <dgm:spPr/>
    </dgm:pt>
    <dgm:pt modelId="{FECDACD5-8ACC-4F27-BE0D-E5131532E916}" type="pres">
      <dgm:prSet presAssocID="{C4001F06-1128-4DB8-A1C7-3307E9E50E2E}" presName="text3" presStyleLbl="node1" presStyleIdx="10" presStyleCnt="17">
        <dgm:presLayoutVars>
          <dgm:bulletEnabled val="1"/>
        </dgm:presLayoutVars>
      </dgm:prSet>
      <dgm:spPr/>
    </dgm:pt>
    <dgm:pt modelId="{EF12A6FE-C410-4A45-A38C-A16C54158F01}" type="pres">
      <dgm:prSet presAssocID="{32A59039-D920-4BAE-8C07-4327DE4014DA}" presName="Name285" presStyleLbl="parChTrans1D3" presStyleIdx="7" presStyleCnt="12"/>
      <dgm:spPr/>
    </dgm:pt>
    <dgm:pt modelId="{686B3B04-F69D-42D8-8E35-7DE49E9A433A}" type="pres">
      <dgm:prSet presAssocID="{E5CE78DF-0D4A-427C-9294-0FF2F696CC0E}" presName="text3" presStyleLbl="node1" presStyleIdx="11" presStyleCnt="17">
        <dgm:presLayoutVars>
          <dgm:bulletEnabled val="1"/>
        </dgm:presLayoutVars>
      </dgm:prSet>
      <dgm:spPr/>
    </dgm:pt>
    <dgm:pt modelId="{A2F65986-79B1-415F-AFE9-422A50C2F67A}" type="pres">
      <dgm:prSet presAssocID="{B2239873-51A5-49D3-A925-979A2B575117}" presName="Name285" presStyleLbl="parChTrans1D3" presStyleIdx="8" presStyleCnt="12"/>
      <dgm:spPr/>
    </dgm:pt>
    <dgm:pt modelId="{7FE475CA-6363-4C5D-8480-917C6081AE13}" type="pres">
      <dgm:prSet presAssocID="{3F9D94D4-E877-4E03-9AB3-C1F630F5E820}" presName="text3" presStyleLbl="node1" presStyleIdx="12" presStyleCnt="17">
        <dgm:presLayoutVars>
          <dgm:bulletEnabled val="1"/>
        </dgm:presLayoutVars>
      </dgm:prSet>
      <dgm:spPr/>
    </dgm:pt>
    <dgm:pt modelId="{D74CE102-3CC7-45A8-A1FF-1F47A3AD353E}" type="pres">
      <dgm:prSet presAssocID="{18E9148C-DDDC-4282-91D8-32057A85E448}" presName="Name288" presStyleLbl="parChTrans1D2" presStyleIdx="2" presStyleCnt="4"/>
      <dgm:spPr/>
    </dgm:pt>
    <dgm:pt modelId="{83DCE398-00A5-476D-9060-6178407CC5A9}" type="pres">
      <dgm:prSet presAssocID="{F62F9F81-6F2D-4BA1-920C-29920B927DF1}" presName="cycle_4" presStyleCnt="0"/>
      <dgm:spPr/>
    </dgm:pt>
    <dgm:pt modelId="{2336CA53-7FB4-4B61-809D-B679AF2D49D9}" type="pres">
      <dgm:prSet presAssocID="{40626E6D-E9E2-41E7-929F-B4F3A7361830}" presName="childCenter4" presStyleLbl="node1" presStyleIdx="13" presStyleCnt="17"/>
      <dgm:spPr/>
    </dgm:pt>
    <dgm:pt modelId="{5CC4B297-0A9D-46C9-9B18-AE964886CDAB}" type="pres">
      <dgm:prSet presAssocID="{FA221760-8990-4F88-ADE0-0AA9B6D256C3}" presName="Name342" presStyleLbl="parChTrans1D3" presStyleIdx="9" presStyleCnt="12"/>
      <dgm:spPr/>
    </dgm:pt>
    <dgm:pt modelId="{67174338-937A-4C1A-98E2-842E85885B26}" type="pres">
      <dgm:prSet presAssocID="{E972325F-3840-4E21-B1BA-3BE651061BF1}" presName="text4" presStyleLbl="node1" presStyleIdx="14" presStyleCnt="17">
        <dgm:presLayoutVars>
          <dgm:bulletEnabled val="1"/>
        </dgm:presLayoutVars>
      </dgm:prSet>
      <dgm:spPr/>
    </dgm:pt>
    <dgm:pt modelId="{AC7147AE-3892-4A6D-A5F9-997EC5920AFA}" type="pres">
      <dgm:prSet presAssocID="{611BA1EC-922C-4648-8521-87F5DD7B31AE}" presName="Name342" presStyleLbl="parChTrans1D3" presStyleIdx="10" presStyleCnt="12"/>
      <dgm:spPr/>
    </dgm:pt>
    <dgm:pt modelId="{104CA04A-6279-44CF-B67A-85DDBBA6C9A3}" type="pres">
      <dgm:prSet presAssocID="{A454BF67-D03D-4476-9EF5-34CC5BD8D661}" presName="text4" presStyleLbl="node1" presStyleIdx="15" presStyleCnt="17">
        <dgm:presLayoutVars>
          <dgm:bulletEnabled val="1"/>
        </dgm:presLayoutVars>
      </dgm:prSet>
      <dgm:spPr/>
    </dgm:pt>
    <dgm:pt modelId="{8CB4123C-2DD2-4401-BA88-D747A25B4FD0}" type="pres">
      <dgm:prSet presAssocID="{BC21BDBB-ED91-441B-8B0E-F0A6F3D43D35}" presName="Name342" presStyleLbl="parChTrans1D3" presStyleIdx="11" presStyleCnt="12"/>
      <dgm:spPr/>
    </dgm:pt>
    <dgm:pt modelId="{FF452C51-BE5D-407E-B04A-4ACC4918DA98}" type="pres">
      <dgm:prSet presAssocID="{102B6531-3EDC-4520-8F7C-EBB45A887EC2}" presName="text4" presStyleLbl="node1" presStyleIdx="16" presStyleCnt="17">
        <dgm:presLayoutVars>
          <dgm:bulletEnabled val="1"/>
        </dgm:presLayoutVars>
      </dgm:prSet>
      <dgm:spPr/>
    </dgm:pt>
    <dgm:pt modelId="{CCB503F6-9F52-4BA6-B427-0CB005733D88}" type="pres">
      <dgm:prSet presAssocID="{2346F181-478E-4928-844F-DC2C2B0D0795}" presName="Name345" presStyleLbl="parChTrans1D2" presStyleIdx="3" presStyleCnt="4"/>
      <dgm:spPr/>
    </dgm:pt>
  </dgm:ptLst>
  <dgm:cxnLst>
    <dgm:cxn modelId="{48616501-0E7A-40DA-B966-FDA46E18543E}" type="presOf" srcId="{09FAF953-DF53-490F-BB05-31F8A02EA99A}" destId="{C2A408C0-B17B-4BE4-A50B-F1B8F4FBA137}" srcOrd="0" destOrd="0" presId="urn:microsoft.com/office/officeart/2008/layout/RadialCluster"/>
    <dgm:cxn modelId="{5FEB2B04-B7B6-4F2A-B4B8-81515A3AFD31}" type="presOf" srcId="{F5DD97DD-3B5C-48AD-BE7D-36E76720BA9D}" destId="{67D61795-DABF-4321-A0C4-750FFE2984C0}" srcOrd="0" destOrd="0" presId="urn:microsoft.com/office/officeart/2008/layout/RadialCluster"/>
    <dgm:cxn modelId="{27914A17-F8A7-4027-9DBB-C5255783C063}" srcId="{F62F9F81-6F2D-4BA1-920C-29920B927DF1}" destId="{72BE45C6-5389-4B4C-B4D0-784349F69A51}" srcOrd="0" destOrd="0" parTransId="{299E7B4B-1172-4C55-9E8B-7BC4F897655A}" sibTransId="{12541521-4B26-46F9-9BF3-529A32C20FB5}"/>
    <dgm:cxn modelId="{F34D5B18-57D5-4351-991A-F9C7445F94C3}" type="presOf" srcId="{611BA1EC-922C-4648-8521-87F5DD7B31AE}" destId="{AC7147AE-3892-4A6D-A5F9-997EC5920AFA}" srcOrd="0" destOrd="0" presId="urn:microsoft.com/office/officeart/2008/layout/RadialCluster"/>
    <dgm:cxn modelId="{A9121F19-4D04-469F-90CC-B56652EC2D20}" srcId="{F62F9F81-6F2D-4BA1-920C-29920B927DF1}" destId="{EF62ABBF-61CD-4C5F-82D3-E7A3AE16A124}" srcOrd="2" destOrd="0" parTransId="{18E9148C-DDDC-4282-91D8-32057A85E448}" sibTransId="{2654CFB6-8B71-4799-9BBC-B584DA7FB365}"/>
    <dgm:cxn modelId="{ECED891D-F766-4AAB-A83C-024A9A6B30CC}" srcId="{EF62ABBF-61CD-4C5F-82D3-E7A3AE16A124}" destId="{E5CE78DF-0D4A-427C-9294-0FF2F696CC0E}" srcOrd="1" destOrd="0" parTransId="{32A59039-D920-4BAE-8C07-4327DE4014DA}" sibTransId="{E6E5029F-7555-4976-867F-186B78BC2536}"/>
    <dgm:cxn modelId="{9E253A2C-260A-4ACA-A5E7-B8EC74C2F499}" srcId="{72BE45C6-5389-4B4C-B4D0-784349F69A51}" destId="{9B9BC327-BD2C-47BE-A87B-C6FB63522885}" srcOrd="1" destOrd="0" parTransId="{1828D990-140E-431E-906F-309F6DA03C7B}" sibTransId="{A524C9C9-1F91-4F8A-AE18-A12F24E8B3D5}"/>
    <dgm:cxn modelId="{DCCB1437-2A73-4E04-A23E-1CAB52299475}" type="presOf" srcId="{FA221760-8990-4F88-ADE0-0AA9B6D256C3}" destId="{5CC4B297-0A9D-46C9-9B18-AE964886CDAB}" srcOrd="0" destOrd="0" presId="urn:microsoft.com/office/officeart/2008/layout/RadialCluster"/>
    <dgm:cxn modelId="{9B175538-754A-4BD1-BDF8-857ACCBA0944}" srcId="{40626E6D-E9E2-41E7-929F-B4F3A7361830}" destId="{E972325F-3840-4E21-B1BA-3BE651061BF1}" srcOrd="0" destOrd="0" parTransId="{FA221760-8990-4F88-ADE0-0AA9B6D256C3}" sibTransId="{65A26476-DB56-4CD4-8544-6220DE1E9AD3}"/>
    <dgm:cxn modelId="{F623DB3B-DA3D-4288-9105-3E35070BFCD0}" type="presOf" srcId="{64398B8A-1D43-4CF9-8920-877429B4DEBC}" destId="{1B510C3B-C9D9-4314-9950-87C0B9BAC59B}" srcOrd="0" destOrd="0" presId="urn:microsoft.com/office/officeart/2008/layout/RadialCluster"/>
    <dgm:cxn modelId="{19BB973C-2587-46E2-A698-6C7C868329BA}" type="presOf" srcId="{72BE45C6-5389-4B4C-B4D0-784349F69A51}" destId="{CE169F23-7D12-4B00-8AA6-723A16E82BA5}" srcOrd="0" destOrd="0" presId="urn:microsoft.com/office/officeart/2008/layout/RadialCluster"/>
    <dgm:cxn modelId="{C7E2C53D-9AE2-4329-B515-429BB4DD210F}" type="presOf" srcId="{EF62ABBF-61CD-4C5F-82D3-E7A3AE16A124}" destId="{59392196-2AE6-4FEC-80D8-FF457CEA7B2C}" srcOrd="0" destOrd="0" presId="urn:microsoft.com/office/officeart/2008/layout/RadialCluster"/>
    <dgm:cxn modelId="{EAEA585B-139A-43B6-9EC9-EBAF25193BC5}" type="presOf" srcId="{BBDEF63F-7C3F-4A3C-8B3F-8C16692398A5}" destId="{407552F4-DBB0-4F3A-98C7-01C7D21A825B}" srcOrd="0" destOrd="0" presId="urn:microsoft.com/office/officeart/2008/layout/RadialCluster"/>
    <dgm:cxn modelId="{F7BB975C-C55F-423F-9389-821AC9B91D92}" type="presOf" srcId="{B2897E17-B8F5-42A1-9284-3C7BB0113644}" destId="{374D576A-6599-44A1-90FB-3A22EBCBC5EB}" srcOrd="0" destOrd="0" presId="urn:microsoft.com/office/officeart/2008/layout/RadialCluster"/>
    <dgm:cxn modelId="{014AC85E-612E-47ED-AD04-02829F130AF6}" type="presOf" srcId="{50E07C28-1813-44AA-9D01-99CB2811DA36}" destId="{50A67B63-C7A5-4A8D-96A2-C547338D64A4}" srcOrd="0" destOrd="0" presId="urn:microsoft.com/office/officeart/2008/layout/RadialCluster"/>
    <dgm:cxn modelId="{0A83A941-57B3-4D62-B27F-0D7F919843CB}" type="presOf" srcId="{714700EA-76DA-41E1-B927-A01599C8ED5E}" destId="{AD2E1F19-3FF7-482B-B630-8D737ACCF062}" srcOrd="0" destOrd="0" presId="urn:microsoft.com/office/officeart/2008/layout/RadialCluster"/>
    <dgm:cxn modelId="{FD540E64-60EB-4C29-AA4C-467CE69FB1D4}" srcId="{72BE45C6-5389-4B4C-B4D0-784349F69A51}" destId="{09FAF953-DF53-490F-BB05-31F8A02EA99A}" srcOrd="0" destOrd="0" parTransId="{2C4FDCCB-B2EA-4CFD-899E-44B1C4452FAD}" sibTransId="{C6E5717C-402C-4182-8774-05628673CB35}"/>
    <dgm:cxn modelId="{16AB1B64-DAB5-441A-AF2C-AFD007C7B07F}" type="presOf" srcId="{5126F815-0E52-47AC-B8C7-D828E75A9360}" destId="{CEA82531-E3F8-4182-B045-768420791193}" srcOrd="0" destOrd="0" presId="urn:microsoft.com/office/officeart/2008/layout/RadialCluster"/>
    <dgm:cxn modelId="{D1E73467-88EF-492A-9D11-2414103914FF}" srcId="{EF62ABBF-61CD-4C5F-82D3-E7A3AE16A124}" destId="{3F9D94D4-E877-4E03-9AB3-C1F630F5E820}" srcOrd="2" destOrd="0" parTransId="{B2239873-51A5-49D3-A925-979A2B575117}" sibTransId="{C8C6A48B-4653-4BE4-B9C7-8A38666F7F6E}"/>
    <dgm:cxn modelId="{408AD86B-1C6F-49C3-A920-628CA4813463}" type="presOf" srcId="{299E7B4B-1172-4C55-9E8B-7BC4F897655A}" destId="{6878525D-7134-4D9C-B2D8-3C52803F14A8}" srcOrd="0" destOrd="0" presId="urn:microsoft.com/office/officeart/2008/layout/RadialCluster"/>
    <dgm:cxn modelId="{CEED3C6F-3FE0-44E6-937F-F456AEE428D2}" srcId="{EF62ABBF-61CD-4C5F-82D3-E7A3AE16A124}" destId="{C4001F06-1128-4DB8-A1C7-3307E9E50E2E}" srcOrd="0" destOrd="0" parTransId="{6F99F931-A792-4324-A40D-836CC410D0D9}" sibTransId="{648BEDBD-E962-4F55-80A5-29DA0EDFA643}"/>
    <dgm:cxn modelId="{8F2CB674-DFDF-4543-8CF1-65C65E9880D0}" type="presOf" srcId="{18E9148C-DDDC-4282-91D8-32057A85E448}" destId="{D74CE102-3CC7-45A8-A1FF-1F47A3AD353E}" srcOrd="0" destOrd="0" presId="urn:microsoft.com/office/officeart/2008/layout/RadialCluster"/>
    <dgm:cxn modelId="{490FE374-FDBC-4039-AC8A-BBDC12D940B5}" srcId="{40626E6D-E9E2-41E7-929F-B4F3A7361830}" destId="{102B6531-3EDC-4520-8F7C-EBB45A887EC2}" srcOrd="2" destOrd="0" parTransId="{BC21BDBB-ED91-441B-8B0E-F0A6F3D43D35}" sibTransId="{2674F646-967F-4031-9F5C-9F93389CDA63}"/>
    <dgm:cxn modelId="{8009FE57-F675-48DC-99F1-79BAE814D145}" type="presOf" srcId="{40626E6D-E9E2-41E7-929F-B4F3A7361830}" destId="{2336CA53-7FB4-4B61-809D-B679AF2D49D9}" srcOrd="0" destOrd="0" presId="urn:microsoft.com/office/officeart/2008/layout/RadialCluster"/>
    <dgm:cxn modelId="{C2DE527A-F2BD-4142-A1D0-9D30DCECEA23}" type="presOf" srcId="{3F9D94D4-E877-4E03-9AB3-C1F630F5E820}" destId="{7FE475CA-6363-4C5D-8480-917C6081AE13}" srcOrd="0" destOrd="0" presId="urn:microsoft.com/office/officeart/2008/layout/RadialCluster"/>
    <dgm:cxn modelId="{6402C37E-9ADF-4DEB-828E-51CB77178EFD}" type="presOf" srcId="{B2239873-51A5-49D3-A925-979A2B575117}" destId="{A2F65986-79B1-415F-AFE9-422A50C2F67A}" srcOrd="0" destOrd="0" presId="urn:microsoft.com/office/officeart/2008/layout/RadialCluster"/>
    <dgm:cxn modelId="{E324D680-3729-4ABB-9B94-94016CDFF2C0}" type="presOf" srcId="{B30B3F87-B64E-44F8-A70C-47865134CBB2}" destId="{9AB4C752-29EF-4B0B-8EE0-A3DE51E5C15D}" srcOrd="0" destOrd="0" presId="urn:microsoft.com/office/officeart/2008/layout/RadialCluster"/>
    <dgm:cxn modelId="{593D6083-D7FC-4E15-9B28-C3C2E740FD84}" type="presOf" srcId="{F62F9F81-6F2D-4BA1-920C-29920B927DF1}" destId="{3FFD3863-D0C3-4D5F-AB9E-3D3D4A3D7196}" srcOrd="0" destOrd="0" presId="urn:microsoft.com/office/officeart/2008/layout/RadialCluster"/>
    <dgm:cxn modelId="{8622BB84-38E9-41C7-A3C5-62753D665C27}" type="presOf" srcId="{BC21BDBB-ED91-441B-8B0E-F0A6F3D43D35}" destId="{8CB4123C-2DD2-4401-BA88-D747A25B4FD0}" srcOrd="0" destOrd="0" presId="urn:microsoft.com/office/officeart/2008/layout/RadialCluster"/>
    <dgm:cxn modelId="{6F0A9785-9033-4553-86C9-E43E8518729C}" type="presOf" srcId="{E5CE78DF-0D4A-427C-9294-0FF2F696CC0E}" destId="{686B3B04-F69D-42D8-8E35-7DE49E9A433A}" srcOrd="0" destOrd="0" presId="urn:microsoft.com/office/officeart/2008/layout/RadialCluster"/>
    <dgm:cxn modelId="{FE99EE86-F579-440C-8EB6-97791F634198}" type="presOf" srcId="{A9FD6278-A6A7-407C-A268-839C10246F13}" destId="{CBA57B1F-A7C7-49E0-8280-AD13B4443F5E}" srcOrd="0" destOrd="0" presId="urn:microsoft.com/office/officeart/2008/layout/RadialCluster"/>
    <dgm:cxn modelId="{2EB4588E-D732-40E4-BFAB-2F1362F739D7}" type="presOf" srcId="{E972325F-3840-4E21-B1BA-3BE651061BF1}" destId="{67174338-937A-4C1A-98E2-842E85885B26}" srcOrd="0" destOrd="0" presId="urn:microsoft.com/office/officeart/2008/layout/RadialCluster"/>
    <dgm:cxn modelId="{61F8BC90-9E01-4F12-8BC2-79B618B8F349}" srcId="{5126F815-0E52-47AC-B8C7-D828E75A9360}" destId="{F62F9F81-6F2D-4BA1-920C-29920B927DF1}" srcOrd="0" destOrd="0" parTransId="{CF6AA3FB-8315-4AAC-872A-41FB0583EB69}" sibTransId="{8AA92A36-F44F-40B6-8DC1-57BCBEA8DC89}"/>
    <dgm:cxn modelId="{9E215896-D01B-498E-A819-E3E798CD2113}" type="presOf" srcId="{2346F181-478E-4928-844F-DC2C2B0D0795}" destId="{CCB503F6-9F52-4BA6-B427-0CB005733D88}" srcOrd="0" destOrd="0" presId="urn:microsoft.com/office/officeart/2008/layout/RadialCluster"/>
    <dgm:cxn modelId="{3F6225A0-ABFD-4DEB-B0C3-DAB87A9EEBA5}" type="presOf" srcId="{32A59039-D920-4BAE-8C07-4327DE4014DA}" destId="{EF12A6FE-C410-4A45-A38C-A16C54158F01}" srcOrd="0" destOrd="0" presId="urn:microsoft.com/office/officeart/2008/layout/RadialCluster"/>
    <dgm:cxn modelId="{7E93E2A1-385B-4C59-8751-C64B5F219F43}" type="presOf" srcId="{2C4FDCCB-B2EA-4CFD-899E-44B1C4452FAD}" destId="{866B659F-ACED-494B-B586-D01B18C5BDA5}" srcOrd="0" destOrd="0" presId="urn:microsoft.com/office/officeart/2008/layout/RadialCluster"/>
    <dgm:cxn modelId="{EB3613A8-9B2D-4BB7-82CC-F03A8FF06671}" type="presOf" srcId="{771A1B6A-F12A-495D-A0FE-87199728E978}" destId="{5AAB9D87-63E8-458C-AB4A-45C2DD816DE1}" srcOrd="0" destOrd="0" presId="urn:microsoft.com/office/officeart/2008/layout/RadialCluster"/>
    <dgm:cxn modelId="{D18079B0-1570-45F9-8919-46F82BD085E8}" srcId="{40626E6D-E9E2-41E7-929F-B4F3A7361830}" destId="{A454BF67-D03D-4476-9EF5-34CC5BD8D661}" srcOrd="1" destOrd="0" parTransId="{611BA1EC-922C-4648-8521-87F5DD7B31AE}" sibTransId="{6539620A-D56A-41D7-9005-2E58C6DC5AFB}"/>
    <dgm:cxn modelId="{831C47B1-F7FB-4D0F-99F9-F6153185DB43}" type="presOf" srcId="{DE7A34E3-B6E1-41F3-9CF8-051A2B1E1AE3}" destId="{94494DFD-9578-4DFA-B97F-F2B2AD1C85CB}" srcOrd="0" destOrd="0" presId="urn:microsoft.com/office/officeart/2008/layout/RadialCluster"/>
    <dgm:cxn modelId="{7C8FDFB1-60A4-4D1F-83D9-4BF10B131221}" type="presOf" srcId="{6F99F931-A792-4324-A40D-836CC410D0D9}" destId="{F0810585-FB6D-49A0-B04A-4005362F06FF}" srcOrd="0" destOrd="0" presId="urn:microsoft.com/office/officeart/2008/layout/RadialCluster"/>
    <dgm:cxn modelId="{85F92AB4-169B-40B9-AF6D-9F0BAC750CDB}" srcId="{50E07C28-1813-44AA-9D01-99CB2811DA36}" destId="{64398B8A-1D43-4CF9-8920-877429B4DEBC}" srcOrd="0" destOrd="0" parTransId="{714700EA-76DA-41E1-B927-A01599C8ED5E}" sibTransId="{BBE492E9-4EA6-4C48-B4F1-C0A30B233346}"/>
    <dgm:cxn modelId="{E651B4BE-179B-44CA-916F-C142E8BA52DB}" type="presOf" srcId="{102B6531-3EDC-4520-8F7C-EBB45A887EC2}" destId="{FF452C51-BE5D-407E-B04A-4ACC4918DA98}" srcOrd="0" destOrd="0" presId="urn:microsoft.com/office/officeart/2008/layout/RadialCluster"/>
    <dgm:cxn modelId="{B43ACFC1-1CFD-4BB6-AF9F-072868CFFB6D}" type="presOf" srcId="{A454BF67-D03D-4476-9EF5-34CC5BD8D661}" destId="{104CA04A-6279-44CF-B67A-85DDBBA6C9A3}" srcOrd="0" destOrd="0" presId="urn:microsoft.com/office/officeart/2008/layout/RadialCluster"/>
    <dgm:cxn modelId="{1B8899E3-1454-4FA3-9EB2-B6A38C4EA85D}" srcId="{50E07C28-1813-44AA-9D01-99CB2811DA36}" destId="{B30B3F87-B64E-44F8-A70C-47865134CBB2}" srcOrd="1" destOrd="0" parTransId="{DE7A34E3-B6E1-41F3-9CF8-051A2B1E1AE3}" sibTransId="{AF3D9805-8616-4633-944A-77AB0A35C991}"/>
    <dgm:cxn modelId="{73D79CE7-AE33-44E9-A7C4-9A6CD16C7945}" srcId="{72BE45C6-5389-4B4C-B4D0-784349F69A51}" destId="{BBDEF63F-7C3F-4A3C-8B3F-8C16692398A5}" srcOrd="2" destOrd="0" parTransId="{B2897E17-B8F5-42A1-9284-3C7BB0113644}" sibTransId="{074CE859-5F1B-4EA9-B0F1-A67DB332B956}"/>
    <dgm:cxn modelId="{A56424E9-DD34-436F-A3D5-476E75C62AC5}" type="presOf" srcId="{1828D990-140E-431E-906F-309F6DA03C7B}" destId="{5418AAB4-2593-48C2-8C9B-CB071A068916}" srcOrd="0" destOrd="0" presId="urn:microsoft.com/office/officeart/2008/layout/RadialCluster"/>
    <dgm:cxn modelId="{F3CE66E9-4B44-4021-BDFC-309D0624167B}" srcId="{F62F9F81-6F2D-4BA1-920C-29920B927DF1}" destId="{50E07C28-1813-44AA-9D01-99CB2811DA36}" srcOrd="1" destOrd="0" parTransId="{A9FD6278-A6A7-407C-A268-839C10246F13}" sibTransId="{B7CBFB23-DBD6-45B5-88B0-33C8EF9A8D8D}"/>
    <dgm:cxn modelId="{38D857F2-F254-4460-8D56-E1FE766BBBED}" type="presOf" srcId="{C4001F06-1128-4DB8-A1C7-3307E9E50E2E}" destId="{FECDACD5-8ACC-4F27-BE0D-E5131532E916}" srcOrd="0" destOrd="0" presId="urn:microsoft.com/office/officeart/2008/layout/RadialCluster"/>
    <dgm:cxn modelId="{C7BEA2F5-245F-4707-A6F8-0340EA56EA90}" srcId="{F62F9F81-6F2D-4BA1-920C-29920B927DF1}" destId="{40626E6D-E9E2-41E7-929F-B4F3A7361830}" srcOrd="3" destOrd="0" parTransId="{2346F181-478E-4928-844F-DC2C2B0D0795}" sibTransId="{8E784199-2A82-4342-B986-DD12D18345A3}"/>
    <dgm:cxn modelId="{3A14DFF5-CD1D-4778-BDE2-E2FB9923289C}" srcId="{50E07C28-1813-44AA-9D01-99CB2811DA36}" destId="{771A1B6A-F12A-495D-A0FE-87199728E978}" srcOrd="2" destOrd="0" parTransId="{F5DD97DD-3B5C-48AD-BE7D-36E76720BA9D}" sibTransId="{66E8D520-F445-49BF-8D6D-806FC4DE02E2}"/>
    <dgm:cxn modelId="{46EA56F8-E7A2-4029-93C5-119758C750FB}" type="presOf" srcId="{9B9BC327-BD2C-47BE-A87B-C6FB63522885}" destId="{85AA9452-0296-4031-AA1F-D83075EF0BD2}" srcOrd="0" destOrd="0" presId="urn:microsoft.com/office/officeart/2008/layout/RadialCluster"/>
    <dgm:cxn modelId="{FF2692FD-080E-48EC-85BE-01B075F3CD0B}" type="presParOf" srcId="{CEA82531-E3F8-4182-B045-768420791193}" destId="{3FFD3863-D0C3-4D5F-AB9E-3D3D4A3D7196}" srcOrd="0" destOrd="0" presId="urn:microsoft.com/office/officeart/2008/layout/RadialCluster"/>
    <dgm:cxn modelId="{9079A875-A835-4D9B-8328-486C90F3DE33}" type="presParOf" srcId="{CEA82531-E3F8-4182-B045-768420791193}" destId="{33836E91-D3B9-4B88-A37F-9EDA2BE3AF97}" srcOrd="1" destOrd="0" presId="urn:microsoft.com/office/officeart/2008/layout/RadialCluster"/>
    <dgm:cxn modelId="{81D31213-9012-4E17-9E3F-8204E79711B1}" type="presParOf" srcId="{33836E91-D3B9-4B88-A37F-9EDA2BE3AF97}" destId="{CE169F23-7D12-4B00-8AA6-723A16E82BA5}" srcOrd="0" destOrd="0" presId="urn:microsoft.com/office/officeart/2008/layout/RadialCluster"/>
    <dgm:cxn modelId="{53196231-7173-42E3-ABC6-D1C3966D20B2}" type="presParOf" srcId="{33836E91-D3B9-4B88-A37F-9EDA2BE3AF97}" destId="{866B659F-ACED-494B-B586-D01B18C5BDA5}" srcOrd="1" destOrd="0" presId="urn:microsoft.com/office/officeart/2008/layout/RadialCluster"/>
    <dgm:cxn modelId="{3EDDFC55-773C-43C2-BAFD-7ED809C2ACA0}" type="presParOf" srcId="{33836E91-D3B9-4B88-A37F-9EDA2BE3AF97}" destId="{C2A408C0-B17B-4BE4-A50B-F1B8F4FBA137}" srcOrd="2" destOrd="0" presId="urn:microsoft.com/office/officeart/2008/layout/RadialCluster"/>
    <dgm:cxn modelId="{D68455A2-A20C-4F59-A854-60935C109DA9}" type="presParOf" srcId="{33836E91-D3B9-4B88-A37F-9EDA2BE3AF97}" destId="{5418AAB4-2593-48C2-8C9B-CB071A068916}" srcOrd="3" destOrd="0" presId="urn:microsoft.com/office/officeart/2008/layout/RadialCluster"/>
    <dgm:cxn modelId="{8C9149CF-0307-474E-9F52-B85F171B4FAE}" type="presParOf" srcId="{33836E91-D3B9-4B88-A37F-9EDA2BE3AF97}" destId="{85AA9452-0296-4031-AA1F-D83075EF0BD2}" srcOrd="4" destOrd="0" presId="urn:microsoft.com/office/officeart/2008/layout/RadialCluster"/>
    <dgm:cxn modelId="{67FFAB1D-33F5-4065-9857-6E815EFF4E84}" type="presParOf" srcId="{33836E91-D3B9-4B88-A37F-9EDA2BE3AF97}" destId="{374D576A-6599-44A1-90FB-3A22EBCBC5EB}" srcOrd="5" destOrd="0" presId="urn:microsoft.com/office/officeart/2008/layout/RadialCluster"/>
    <dgm:cxn modelId="{75ED3C03-6302-4BF6-AE82-AD90C45595CB}" type="presParOf" srcId="{33836E91-D3B9-4B88-A37F-9EDA2BE3AF97}" destId="{407552F4-DBB0-4F3A-98C7-01C7D21A825B}" srcOrd="6" destOrd="0" presId="urn:microsoft.com/office/officeart/2008/layout/RadialCluster"/>
    <dgm:cxn modelId="{2F83A4F7-5C5B-4C7A-829E-48359822F20E}" type="presParOf" srcId="{CEA82531-E3F8-4182-B045-768420791193}" destId="{6878525D-7134-4D9C-B2D8-3C52803F14A8}" srcOrd="2" destOrd="0" presId="urn:microsoft.com/office/officeart/2008/layout/RadialCluster"/>
    <dgm:cxn modelId="{FBAFFE59-B099-49EC-8AB4-107FA4F44D5C}" type="presParOf" srcId="{CEA82531-E3F8-4182-B045-768420791193}" destId="{579ECFE2-E552-42A5-B7E0-86DFE5B03808}" srcOrd="3" destOrd="0" presId="urn:microsoft.com/office/officeart/2008/layout/RadialCluster"/>
    <dgm:cxn modelId="{808DB884-5955-4C7D-95B3-22512F184B75}" type="presParOf" srcId="{579ECFE2-E552-42A5-B7E0-86DFE5B03808}" destId="{50A67B63-C7A5-4A8D-96A2-C547338D64A4}" srcOrd="0" destOrd="0" presId="urn:microsoft.com/office/officeart/2008/layout/RadialCluster"/>
    <dgm:cxn modelId="{66501ABB-C2B9-45D1-9E3A-ABE868CE37C0}" type="presParOf" srcId="{579ECFE2-E552-42A5-B7E0-86DFE5B03808}" destId="{AD2E1F19-3FF7-482B-B630-8D737ACCF062}" srcOrd="1" destOrd="0" presId="urn:microsoft.com/office/officeart/2008/layout/RadialCluster"/>
    <dgm:cxn modelId="{6C200E3B-DB8B-4349-ACA6-31B443636B00}" type="presParOf" srcId="{579ECFE2-E552-42A5-B7E0-86DFE5B03808}" destId="{1B510C3B-C9D9-4314-9950-87C0B9BAC59B}" srcOrd="2" destOrd="0" presId="urn:microsoft.com/office/officeart/2008/layout/RadialCluster"/>
    <dgm:cxn modelId="{98E74F98-22D0-4D09-AA2C-6BCC8045629B}" type="presParOf" srcId="{579ECFE2-E552-42A5-B7E0-86DFE5B03808}" destId="{94494DFD-9578-4DFA-B97F-F2B2AD1C85CB}" srcOrd="3" destOrd="0" presId="urn:microsoft.com/office/officeart/2008/layout/RadialCluster"/>
    <dgm:cxn modelId="{574EB4EF-5425-448E-A6C9-7C12E0A18F17}" type="presParOf" srcId="{579ECFE2-E552-42A5-B7E0-86DFE5B03808}" destId="{9AB4C752-29EF-4B0B-8EE0-A3DE51E5C15D}" srcOrd="4" destOrd="0" presId="urn:microsoft.com/office/officeart/2008/layout/RadialCluster"/>
    <dgm:cxn modelId="{8BD65C7F-2929-4A1C-B840-161EF435F608}" type="presParOf" srcId="{579ECFE2-E552-42A5-B7E0-86DFE5B03808}" destId="{67D61795-DABF-4321-A0C4-750FFE2984C0}" srcOrd="5" destOrd="0" presId="urn:microsoft.com/office/officeart/2008/layout/RadialCluster"/>
    <dgm:cxn modelId="{2847DD5B-6BFE-462D-8D4B-5AD963BA3CD3}" type="presParOf" srcId="{579ECFE2-E552-42A5-B7E0-86DFE5B03808}" destId="{5AAB9D87-63E8-458C-AB4A-45C2DD816DE1}" srcOrd="6" destOrd="0" presId="urn:microsoft.com/office/officeart/2008/layout/RadialCluster"/>
    <dgm:cxn modelId="{BA6073FB-C100-478D-8FE9-A41BFF95C5F7}" type="presParOf" srcId="{CEA82531-E3F8-4182-B045-768420791193}" destId="{CBA57B1F-A7C7-49E0-8280-AD13B4443F5E}" srcOrd="4" destOrd="0" presId="urn:microsoft.com/office/officeart/2008/layout/RadialCluster"/>
    <dgm:cxn modelId="{68E8DCCA-BA4B-49D9-A83B-8239872D472C}" type="presParOf" srcId="{CEA82531-E3F8-4182-B045-768420791193}" destId="{FB568F01-D344-4E46-A506-F31ECAD0DB4F}" srcOrd="5" destOrd="0" presId="urn:microsoft.com/office/officeart/2008/layout/RadialCluster"/>
    <dgm:cxn modelId="{71447B1A-67BD-4DEE-86D6-DD354C5E08A6}" type="presParOf" srcId="{FB568F01-D344-4E46-A506-F31ECAD0DB4F}" destId="{59392196-2AE6-4FEC-80D8-FF457CEA7B2C}" srcOrd="0" destOrd="0" presId="urn:microsoft.com/office/officeart/2008/layout/RadialCluster"/>
    <dgm:cxn modelId="{8A9FC6E2-FB69-41E9-8F10-762F011C537B}" type="presParOf" srcId="{FB568F01-D344-4E46-A506-F31ECAD0DB4F}" destId="{F0810585-FB6D-49A0-B04A-4005362F06FF}" srcOrd="1" destOrd="0" presId="urn:microsoft.com/office/officeart/2008/layout/RadialCluster"/>
    <dgm:cxn modelId="{A0C421FD-F6A7-4B81-9198-01B4A028801C}" type="presParOf" srcId="{FB568F01-D344-4E46-A506-F31ECAD0DB4F}" destId="{FECDACD5-8ACC-4F27-BE0D-E5131532E916}" srcOrd="2" destOrd="0" presId="urn:microsoft.com/office/officeart/2008/layout/RadialCluster"/>
    <dgm:cxn modelId="{1396DDDF-6522-4FA0-981C-AF81D1996CB3}" type="presParOf" srcId="{FB568F01-D344-4E46-A506-F31ECAD0DB4F}" destId="{EF12A6FE-C410-4A45-A38C-A16C54158F01}" srcOrd="3" destOrd="0" presId="urn:microsoft.com/office/officeart/2008/layout/RadialCluster"/>
    <dgm:cxn modelId="{E105F9E2-CE54-43D1-ABBE-E1014FF63145}" type="presParOf" srcId="{FB568F01-D344-4E46-A506-F31ECAD0DB4F}" destId="{686B3B04-F69D-42D8-8E35-7DE49E9A433A}" srcOrd="4" destOrd="0" presId="urn:microsoft.com/office/officeart/2008/layout/RadialCluster"/>
    <dgm:cxn modelId="{56F12EFA-0CE0-4E91-BCB7-E70862E06D47}" type="presParOf" srcId="{FB568F01-D344-4E46-A506-F31ECAD0DB4F}" destId="{A2F65986-79B1-415F-AFE9-422A50C2F67A}" srcOrd="5" destOrd="0" presId="urn:microsoft.com/office/officeart/2008/layout/RadialCluster"/>
    <dgm:cxn modelId="{819D103F-568C-4A94-A50C-B698108DF2BA}" type="presParOf" srcId="{FB568F01-D344-4E46-A506-F31ECAD0DB4F}" destId="{7FE475CA-6363-4C5D-8480-917C6081AE13}" srcOrd="6" destOrd="0" presId="urn:microsoft.com/office/officeart/2008/layout/RadialCluster"/>
    <dgm:cxn modelId="{57CCABED-6912-4C90-9523-B9A07220CFEB}" type="presParOf" srcId="{CEA82531-E3F8-4182-B045-768420791193}" destId="{D74CE102-3CC7-45A8-A1FF-1F47A3AD353E}" srcOrd="6" destOrd="0" presId="urn:microsoft.com/office/officeart/2008/layout/RadialCluster"/>
    <dgm:cxn modelId="{AEEDEB75-12A7-4BF9-8079-EEAAE9894758}" type="presParOf" srcId="{CEA82531-E3F8-4182-B045-768420791193}" destId="{83DCE398-00A5-476D-9060-6178407CC5A9}" srcOrd="7" destOrd="0" presId="urn:microsoft.com/office/officeart/2008/layout/RadialCluster"/>
    <dgm:cxn modelId="{B2D91EED-4C3C-4C3C-AC6A-E909AAB7DE37}" type="presParOf" srcId="{83DCE398-00A5-476D-9060-6178407CC5A9}" destId="{2336CA53-7FB4-4B61-809D-B679AF2D49D9}" srcOrd="0" destOrd="0" presId="urn:microsoft.com/office/officeart/2008/layout/RadialCluster"/>
    <dgm:cxn modelId="{9AA440B4-C69C-425E-A016-1FFEC43B1B41}" type="presParOf" srcId="{83DCE398-00A5-476D-9060-6178407CC5A9}" destId="{5CC4B297-0A9D-46C9-9B18-AE964886CDAB}" srcOrd="1" destOrd="0" presId="urn:microsoft.com/office/officeart/2008/layout/RadialCluster"/>
    <dgm:cxn modelId="{BB454FD1-4E3B-4A40-806F-D366E2D37307}" type="presParOf" srcId="{83DCE398-00A5-476D-9060-6178407CC5A9}" destId="{67174338-937A-4C1A-98E2-842E85885B26}" srcOrd="2" destOrd="0" presId="urn:microsoft.com/office/officeart/2008/layout/RadialCluster"/>
    <dgm:cxn modelId="{0C105A39-19FD-4FD1-B40C-68B051AFC4E1}" type="presParOf" srcId="{83DCE398-00A5-476D-9060-6178407CC5A9}" destId="{AC7147AE-3892-4A6D-A5F9-997EC5920AFA}" srcOrd="3" destOrd="0" presId="urn:microsoft.com/office/officeart/2008/layout/RadialCluster"/>
    <dgm:cxn modelId="{E2489F6E-FC13-45FE-B4BD-70C4F9911A9B}" type="presParOf" srcId="{83DCE398-00A5-476D-9060-6178407CC5A9}" destId="{104CA04A-6279-44CF-B67A-85DDBBA6C9A3}" srcOrd="4" destOrd="0" presId="urn:microsoft.com/office/officeart/2008/layout/RadialCluster"/>
    <dgm:cxn modelId="{510AA358-158B-43ED-B34E-B5D447B3B943}" type="presParOf" srcId="{83DCE398-00A5-476D-9060-6178407CC5A9}" destId="{8CB4123C-2DD2-4401-BA88-D747A25B4FD0}" srcOrd="5" destOrd="0" presId="urn:microsoft.com/office/officeart/2008/layout/RadialCluster"/>
    <dgm:cxn modelId="{F8534211-E6DB-4D07-AD80-3A0D99CA05C0}" type="presParOf" srcId="{83DCE398-00A5-476D-9060-6178407CC5A9}" destId="{FF452C51-BE5D-407E-B04A-4ACC4918DA98}" srcOrd="6" destOrd="0" presId="urn:microsoft.com/office/officeart/2008/layout/RadialCluster"/>
    <dgm:cxn modelId="{6864D0FF-A189-4098-A48B-50229FD203CA}" type="presParOf" srcId="{CEA82531-E3F8-4182-B045-768420791193}" destId="{CCB503F6-9F52-4BA6-B427-0CB005733D88}" srcOrd="8" destOrd="0" presId="urn:microsoft.com/office/officeart/2008/layout/RadialCluster"/>
  </dgm:cxnLst>
  <dgm:bg/>
  <dgm:whole/>
  <dgm:extLst>
    <a:ext uri="http://schemas.microsoft.com/office/drawing/2008/diagram">
      <dsp:dataModelExt xmlns:dsp="http://schemas.microsoft.com/office/drawing/2008/diagram" relId="rId9" minVer="http://schemas.openxmlformats.org/drawingml/2006/diagram"/>
    </a:ext>
    <a:ext uri="{C62137D5-CB1D-491B-B009-E17868A290BF}">
      <dgm14:recolorImg xmlns:dgm14="http://schemas.microsoft.com/office/drawing/2010/diagram" val="1"/>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CB503F6-9F52-4BA6-B427-0CB005733D88}">
      <dsp:nvSpPr>
        <dsp:cNvPr id="0" name=""/>
        <dsp:cNvSpPr/>
      </dsp:nvSpPr>
      <dsp:spPr>
        <a:xfrm rot="10800000">
          <a:off x="3056633" y="2469192"/>
          <a:ext cx="346267" cy="0"/>
        </a:xfrm>
        <a:custGeom>
          <a:avLst/>
          <a:gdLst/>
          <a:ahLst/>
          <a:cxnLst/>
          <a:rect l="0" t="0" r="0" b="0"/>
          <a:pathLst>
            <a:path>
              <a:moveTo>
                <a:pt x="0" y="0"/>
              </a:moveTo>
              <a:lnTo>
                <a:pt x="346267" y="0"/>
              </a:lnTo>
            </a:path>
          </a:pathLst>
        </a:custGeom>
        <a:noFill/>
        <a:ln w="12700" cap="flat" cmpd="sng" algn="ctr">
          <a:solidFill>
            <a:schemeClr val="accent5">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D74CE102-3CC7-45A8-A1FF-1F47A3AD353E}">
      <dsp:nvSpPr>
        <dsp:cNvPr id="0" name=""/>
        <dsp:cNvSpPr/>
      </dsp:nvSpPr>
      <dsp:spPr>
        <a:xfrm rot="5400000">
          <a:off x="3723543" y="3136102"/>
          <a:ext cx="346267" cy="0"/>
        </a:xfrm>
        <a:custGeom>
          <a:avLst/>
          <a:gdLst/>
          <a:ahLst/>
          <a:cxnLst/>
          <a:rect l="0" t="0" r="0" b="0"/>
          <a:pathLst>
            <a:path>
              <a:moveTo>
                <a:pt x="0" y="0"/>
              </a:moveTo>
              <a:lnTo>
                <a:pt x="346267" y="0"/>
              </a:lnTo>
            </a:path>
          </a:pathLst>
        </a:custGeom>
        <a:noFill/>
        <a:ln w="12700" cap="flat" cmpd="sng" algn="ctr">
          <a:solidFill>
            <a:schemeClr val="accent5">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BA57B1F-A7C7-49E0-8280-AD13B4443F5E}">
      <dsp:nvSpPr>
        <dsp:cNvPr id="0" name=""/>
        <dsp:cNvSpPr/>
      </dsp:nvSpPr>
      <dsp:spPr>
        <a:xfrm>
          <a:off x="4390453" y="2469192"/>
          <a:ext cx="346267" cy="0"/>
        </a:xfrm>
        <a:custGeom>
          <a:avLst/>
          <a:gdLst/>
          <a:ahLst/>
          <a:cxnLst/>
          <a:rect l="0" t="0" r="0" b="0"/>
          <a:pathLst>
            <a:path>
              <a:moveTo>
                <a:pt x="0" y="0"/>
              </a:moveTo>
              <a:lnTo>
                <a:pt x="346267" y="0"/>
              </a:lnTo>
            </a:path>
          </a:pathLst>
        </a:custGeom>
        <a:noFill/>
        <a:ln w="12700" cap="flat" cmpd="sng" algn="ctr">
          <a:solidFill>
            <a:schemeClr val="accent5">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6878525D-7134-4D9C-B2D8-3C52803F14A8}">
      <dsp:nvSpPr>
        <dsp:cNvPr id="0" name=""/>
        <dsp:cNvSpPr/>
      </dsp:nvSpPr>
      <dsp:spPr>
        <a:xfrm rot="16200000">
          <a:off x="3723543" y="1802282"/>
          <a:ext cx="346267" cy="0"/>
        </a:xfrm>
        <a:custGeom>
          <a:avLst/>
          <a:gdLst/>
          <a:ahLst/>
          <a:cxnLst/>
          <a:rect l="0" t="0" r="0" b="0"/>
          <a:pathLst>
            <a:path>
              <a:moveTo>
                <a:pt x="0" y="0"/>
              </a:moveTo>
              <a:lnTo>
                <a:pt x="346267" y="0"/>
              </a:lnTo>
            </a:path>
          </a:pathLst>
        </a:custGeom>
        <a:noFill/>
        <a:ln w="12700" cap="flat" cmpd="sng" algn="ctr">
          <a:solidFill>
            <a:schemeClr val="accent5">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3FFD3863-D0C3-4D5F-AB9E-3D3D4A3D7196}">
      <dsp:nvSpPr>
        <dsp:cNvPr id="0" name=""/>
        <dsp:cNvSpPr/>
      </dsp:nvSpPr>
      <dsp:spPr>
        <a:xfrm>
          <a:off x="3402901" y="1975416"/>
          <a:ext cx="987552" cy="987552"/>
        </a:xfrm>
        <a:prstGeom prst="roundRect">
          <a:avLst/>
        </a:prstGeom>
        <a:solidFill>
          <a:schemeClr val="lt1"/>
        </a:solidFill>
        <a:ln w="12700" cap="flat" cmpd="sng" algn="ctr">
          <a:solidFill>
            <a:schemeClr val="dk1"/>
          </a:solidFill>
          <a:prstDash val="solid"/>
          <a:miter lim="800000"/>
        </a:ln>
        <a:effectLst/>
      </dsp:spPr>
      <dsp:style>
        <a:lnRef idx="2">
          <a:schemeClr val="dk1"/>
        </a:lnRef>
        <a:fillRef idx="1">
          <a:schemeClr val="lt1"/>
        </a:fillRef>
        <a:effectRef idx="0">
          <a:schemeClr val="dk1"/>
        </a:effectRef>
        <a:fontRef idx="minor">
          <a:schemeClr val="dk1"/>
        </a:fontRef>
      </dsp:style>
      <dsp:txBody>
        <a:bodyPr spcFirstLastPara="0" vert="horz" wrap="square" lIns="35560" tIns="35560" rIns="35560" bIns="35560" numCol="1" spcCol="1270" anchor="ctr" anchorCtr="0">
          <a:noAutofit/>
        </a:bodyPr>
        <a:lstStyle/>
        <a:p>
          <a:pPr marL="0" lvl="0" indent="0" algn="ctr" defTabSz="622300">
            <a:lnSpc>
              <a:spcPct val="90000"/>
            </a:lnSpc>
            <a:spcBef>
              <a:spcPct val="0"/>
            </a:spcBef>
            <a:spcAft>
              <a:spcPct val="35000"/>
            </a:spcAft>
            <a:buNone/>
          </a:pPr>
          <a:r>
            <a:rPr lang="en-US" sz="1400" kern="1200" dirty="0" err="1"/>
            <a:t>Eeden</a:t>
          </a:r>
          <a:r>
            <a:rPr lang="en-US" sz="1400" kern="1200" dirty="0"/>
            <a:t> (</a:t>
          </a:r>
          <a:r>
            <a:rPr lang="en-US" sz="1400" kern="1200" dirty="0" err="1"/>
            <a:t>maapallo</a:t>
          </a:r>
          <a:r>
            <a:rPr lang="en-US" sz="1400" kern="1200" dirty="0"/>
            <a:t>)</a:t>
          </a:r>
          <a:endParaRPr lang="en-FI" sz="1400" kern="1200" dirty="0"/>
        </a:p>
      </dsp:txBody>
      <dsp:txXfrm>
        <a:off x="3451109" y="2023624"/>
        <a:ext cx="891136" cy="891136"/>
      </dsp:txXfrm>
    </dsp:sp>
    <dsp:sp modelId="{CE169F23-7D12-4B00-8AA6-723A16E82BA5}">
      <dsp:nvSpPr>
        <dsp:cNvPr id="0" name=""/>
        <dsp:cNvSpPr/>
      </dsp:nvSpPr>
      <dsp:spPr>
        <a:xfrm>
          <a:off x="3565847" y="967488"/>
          <a:ext cx="661659" cy="661659"/>
        </a:xfrm>
        <a:prstGeom prst="roundRect">
          <a:avLst/>
        </a:prstGeom>
        <a:solidFill>
          <a:srgbClr val="C000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2860" tIns="22860" rIns="22860" bIns="22860" numCol="1" spcCol="1270" anchor="ctr" anchorCtr="0">
          <a:noAutofit/>
        </a:bodyPr>
        <a:lstStyle/>
        <a:p>
          <a:pPr marL="0" lvl="0" indent="0" algn="ctr" defTabSz="400050">
            <a:lnSpc>
              <a:spcPct val="90000"/>
            </a:lnSpc>
            <a:spcBef>
              <a:spcPct val="0"/>
            </a:spcBef>
            <a:spcAft>
              <a:spcPct val="35000"/>
            </a:spcAft>
            <a:buNone/>
          </a:pPr>
          <a:r>
            <a:rPr lang="en-US" sz="900" kern="1200" dirty="0"/>
            <a:t>Inverted Steampunk</a:t>
          </a:r>
          <a:endParaRPr lang="en-FI" sz="900" kern="1200" dirty="0"/>
        </a:p>
      </dsp:txBody>
      <dsp:txXfrm>
        <a:off x="3598147" y="999788"/>
        <a:ext cx="597059" cy="597059"/>
      </dsp:txXfrm>
    </dsp:sp>
    <dsp:sp modelId="{866B659F-ACED-494B-B586-D01B18C5BDA5}">
      <dsp:nvSpPr>
        <dsp:cNvPr id="0" name=""/>
        <dsp:cNvSpPr/>
      </dsp:nvSpPr>
      <dsp:spPr>
        <a:xfrm rot="12150000">
          <a:off x="3325000" y="1113376"/>
          <a:ext cx="250376" cy="0"/>
        </a:xfrm>
        <a:custGeom>
          <a:avLst/>
          <a:gdLst/>
          <a:ahLst/>
          <a:cxnLst/>
          <a:rect l="0" t="0" r="0" b="0"/>
          <a:pathLst>
            <a:path>
              <a:moveTo>
                <a:pt x="0" y="0"/>
              </a:moveTo>
              <a:lnTo>
                <a:pt x="250376"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2A408C0-B17B-4BE4-A50B-F1B8F4FBA137}">
      <dsp:nvSpPr>
        <dsp:cNvPr id="0" name=""/>
        <dsp:cNvSpPr/>
      </dsp:nvSpPr>
      <dsp:spPr>
        <a:xfrm>
          <a:off x="2672869" y="597605"/>
          <a:ext cx="661659" cy="661659"/>
        </a:xfrm>
        <a:prstGeom prst="roundRect">
          <a:avLst/>
        </a:prstGeom>
        <a:solidFill>
          <a:srgbClr val="C000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Expanse</a:t>
          </a:r>
          <a:endParaRPr lang="en-FI" sz="800" kern="1200" dirty="0"/>
        </a:p>
      </dsp:txBody>
      <dsp:txXfrm>
        <a:off x="2705169" y="629905"/>
        <a:ext cx="597059" cy="597059"/>
      </dsp:txXfrm>
    </dsp:sp>
    <dsp:sp modelId="{5418AAB4-2593-48C2-8C9B-CB071A068916}">
      <dsp:nvSpPr>
        <dsp:cNvPr id="0" name=""/>
        <dsp:cNvSpPr/>
      </dsp:nvSpPr>
      <dsp:spPr>
        <a:xfrm rot="16200000">
          <a:off x="3744231" y="815042"/>
          <a:ext cx="304892" cy="0"/>
        </a:xfrm>
        <a:custGeom>
          <a:avLst/>
          <a:gdLst/>
          <a:ahLst/>
          <a:cxnLst/>
          <a:rect l="0" t="0" r="0" b="0"/>
          <a:pathLst>
            <a:path>
              <a:moveTo>
                <a:pt x="0" y="0"/>
              </a:moveTo>
              <a:lnTo>
                <a:pt x="304892"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85AA9452-0296-4031-AA1F-D83075EF0BD2}">
      <dsp:nvSpPr>
        <dsp:cNvPr id="0" name=""/>
        <dsp:cNvSpPr/>
      </dsp:nvSpPr>
      <dsp:spPr>
        <a:xfrm>
          <a:off x="3565847" y="936"/>
          <a:ext cx="661659" cy="661659"/>
        </a:xfrm>
        <a:prstGeom prst="roundRect">
          <a:avLst/>
        </a:prstGeom>
        <a:solidFill>
          <a:srgbClr val="C000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Dark sun</a:t>
          </a:r>
          <a:endParaRPr lang="en-FI" sz="800" kern="1200" dirty="0"/>
        </a:p>
      </dsp:txBody>
      <dsp:txXfrm>
        <a:off x="3598147" y="33236"/>
        <a:ext cx="597059" cy="597059"/>
      </dsp:txXfrm>
    </dsp:sp>
    <dsp:sp modelId="{374D576A-6599-44A1-90FB-3A22EBCBC5EB}">
      <dsp:nvSpPr>
        <dsp:cNvPr id="0" name=""/>
        <dsp:cNvSpPr/>
      </dsp:nvSpPr>
      <dsp:spPr>
        <a:xfrm rot="20250000">
          <a:off x="4217978" y="1113376"/>
          <a:ext cx="250376" cy="0"/>
        </a:xfrm>
        <a:custGeom>
          <a:avLst/>
          <a:gdLst/>
          <a:ahLst/>
          <a:cxnLst/>
          <a:rect l="0" t="0" r="0" b="0"/>
          <a:pathLst>
            <a:path>
              <a:moveTo>
                <a:pt x="0" y="0"/>
              </a:moveTo>
              <a:lnTo>
                <a:pt x="250376"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407552F4-DBB0-4F3A-98C7-01C7D21A825B}">
      <dsp:nvSpPr>
        <dsp:cNvPr id="0" name=""/>
        <dsp:cNvSpPr/>
      </dsp:nvSpPr>
      <dsp:spPr>
        <a:xfrm>
          <a:off x="4458825" y="597605"/>
          <a:ext cx="661659" cy="661659"/>
        </a:xfrm>
        <a:prstGeom prst="roundRect">
          <a:avLst/>
        </a:prstGeom>
        <a:solidFill>
          <a:srgbClr val="C000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Dune</a:t>
          </a:r>
          <a:endParaRPr lang="en-FI" sz="800" kern="1200" dirty="0"/>
        </a:p>
      </dsp:txBody>
      <dsp:txXfrm>
        <a:off x="4491125" y="629905"/>
        <a:ext cx="597059" cy="597059"/>
      </dsp:txXfrm>
    </dsp:sp>
    <dsp:sp modelId="{50A67B63-C7A5-4A8D-96A2-C547338D64A4}">
      <dsp:nvSpPr>
        <dsp:cNvPr id="0" name=""/>
        <dsp:cNvSpPr/>
      </dsp:nvSpPr>
      <dsp:spPr>
        <a:xfrm>
          <a:off x="4736721" y="2138362"/>
          <a:ext cx="661659" cy="661659"/>
        </a:xfrm>
        <a:prstGeom prst="roundRect">
          <a:avLst/>
        </a:prstGeom>
        <a:solidFill>
          <a:schemeClr val="accent6">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2860" tIns="22860" rIns="22860" bIns="22860" numCol="1" spcCol="1270" anchor="ctr" anchorCtr="0">
          <a:noAutofit/>
        </a:bodyPr>
        <a:lstStyle/>
        <a:p>
          <a:pPr marL="0" lvl="0" indent="0" algn="ctr" defTabSz="400050">
            <a:lnSpc>
              <a:spcPct val="90000"/>
            </a:lnSpc>
            <a:spcBef>
              <a:spcPct val="0"/>
            </a:spcBef>
            <a:spcAft>
              <a:spcPct val="35000"/>
            </a:spcAft>
            <a:buNone/>
          </a:pPr>
          <a:r>
            <a:rPr lang="en-US" sz="900" kern="1200" dirty="0"/>
            <a:t>Jurassic Park</a:t>
          </a:r>
          <a:endParaRPr lang="en-FI" sz="900" kern="1200" dirty="0"/>
        </a:p>
      </dsp:txBody>
      <dsp:txXfrm>
        <a:off x="4769021" y="2170662"/>
        <a:ext cx="597059" cy="597059"/>
      </dsp:txXfrm>
    </dsp:sp>
    <dsp:sp modelId="{AD2E1F19-3FF7-482B-B630-8D737ACCF062}">
      <dsp:nvSpPr>
        <dsp:cNvPr id="0" name=""/>
        <dsp:cNvSpPr/>
      </dsp:nvSpPr>
      <dsp:spPr>
        <a:xfrm rot="17550000">
          <a:off x="5127304" y="2022703"/>
          <a:ext cx="250376" cy="0"/>
        </a:xfrm>
        <a:custGeom>
          <a:avLst/>
          <a:gdLst/>
          <a:ahLst/>
          <a:cxnLst/>
          <a:rect l="0" t="0" r="0" b="0"/>
          <a:pathLst>
            <a:path>
              <a:moveTo>
                <a:pt x="0" y="0"/>
              </a:moveTo>
              <a:lnTo>
                <a:pt x="250376"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1B510C3B-C9D9-4314-9950-87C0B9BAC59B}">
      <dsp:nvSpPr>
        <dsp:cNvPr id="0" name=""/>
        <dsp:cNvSpPr/>
      </dsp:nvSpPr>
      <dsp:spPr>
        <a:xfrm>
          <a:off x="5106604" y="1245384"/>
          <a:ext cx="661659" cy="661659"/>
        </a:xfrm>
        <a:prstGeom prst="roundRect">
          <a:avLst/>
        </a:prstGeom>
        <a:solidFill>
          <a:schemeClr val="accent6">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Ghibli</a:t>
          </a:r>
          <a:endParaRPr lang="en-FI" sz="800" kern="1200" dirty="0"/>
        </a:p>
      </dsp:txBody>
      <dsp:txXfrm>
        <a:off x="5138904" y="1277684"/>
        <a:ext cx="597059" cy="597059"/>
      </dsp:txXfrm>
    </dsp:sp>
    <dsp:sp modelId="{94494DFD-9578-4DFA-B97F-F2B2AD1C85CB}">
      <dsp:nvSpPr>
        <dsp:cNvPr id="0" name=""/>
        <dsp:cNvSpPr/>
      </dsp:nvSpPr>
      <dsp:spPr>
        <a:xfrm>
          <a:off x="5398380" y="2469192"/>
          <a:ext cx="304892" cy="0"/>
        </a:xfrm>
        <a:custGeom>
          <a:avLst/>
          <a:gdLst/>
          <a:ahLst/>
          <a:cxnLst/>
          <a:rect l="0" t="0" r="0" b="0"/>
          <a:pathLst>
            <a:path>
              <a:moveTo>
                <a:pt x="0" y="0"/>
              </a:moveTo>
              <a:lnTo>
                <a:pt x="304892"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9AB4C752-29EF-4B0B-8EE0-A3DE51E5C15D}">
      <dsp:nvSpPr>
        <dsp:cNvPr id="0" name=""/>
        <dsp:cNvSpPr/>
      </dsp:nvSpPr>
      <dsp:spPr>
        <a:xfrm>
          <a:off x="5703273" y="2138362"/>
          <a:ext cx="661659" cy="661659"/>
        </a:xfrm>
        <a:prstGeom prst="roundRect">
          <a:avLst/>
        </a:prstGeom>
        <a:solidFill>
          <a:schemeClr val="accent6">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err="1"/>
            <a:t>Faerun</a:t>
          </a:r>
          <a:endParaRPr lang="en-FI" sz="800" kern="1200" dirty="0"/>
        </a:p>
      </dsp:txBody>
      <dsp:txXfrm>
        <a:off x="5735573" y="2170662"/>
        <a:ext cx="597059" cy="597059"/>
      </dsp:txXfrm>
    </dsp:sp>
    <dsp:sp modelId="{67D61795-DABF-4321-A0C4-750FFE2984C0}">
      <dsp:nvSpPr>
        <dsp:cNvPr id="0" name=""/>
        <dsp:cNvSpPr/>
      </dsp:nvSpPr>
      <dsp:spPr>
        <a:xfrm rot="4050000">
          <a:off x="5127304" y="2915681"/>
          <a:ext cx="250376" cy="0"/>
        </a:xfrm>
        <a:custGeom>
          <a:avLst/>
          <a:gdLst/>
          <a:ahLst/>
          <a:cxnLst/>
          <a:rect l="0" t="0" r="0" b="0"/>
          <a:pathLst>
            <a:path>
              <a:moveTo>
                <a:pt x="0" y="0"/>
              </a:moveTo>
              <a:lnTo>
                <a:pt x="250376"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5AAB9D87-63E8-458C-AB4A-45C2DD816DE1}">
      <dsp:nvSpPr>
        <dsp:cNvPr id="0" name=""/>
        <dsp:cNvSpPr/>
      </dsp:nvSpPr>
      <dsp:spPr>
        <a:xfrm>
          <a:off x="5106604" y="3031339"/>
          <a:ext cx="661659" cy="661659"/>
        </a:xfrm>
        <a:prstGeom prst="roundRect">
          <a:avLst/>
        </a:prstGeom>
        <a:solidFill>
          <a:schemeClr val="accent6">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Eberron</a:t>
          </a:r>
          <a:endParaRPr lang="en-FI" sz="800" kern="1200" dirty="0"/>
        </a:p>
      </dsp:txBody>
      <dsp:txXfrm>
        <a:off x="5138904" y="3063639"/>
        <a:ext cx="597059" cy="597059"/>
      </dsp:txXfrm>
    </dsp:sp>
    <dsp:sp modelId="{59392196-2AE6-4FEC-80D8-FF457CEA7B2C}">
      <dsp:nvSpPr>
        <dsp:cNvPr id="0" name=""/>
        <dsp:cNvSpPr/>
      </dsp:nvSpPr>
      <dsp:spPr>
        <a:xfrm>
          <a:off x="3565847" y="3309235"/>
          <a:ext cx="661659" cy="661659"/>
        </a:xfrm>
        <a:prstGeom prst="roundRect">
          <a:avLst/>
        </a:prstGeom>
        <a:solidFill>
          <a:schemeClr val="accent1">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2860" tIns="22860" rIns="22860" bIns="22860" numCol="1" spcCol="1270" anchor="ctr" anchorCtr="0">
          <a:noAutofit/>
        </a:bodyPr>
        <a:lstStyle/>
        <a:p>
          <a:pPr marL="0" lvl="0" indent="0" algn="ctr" defTabSz="400050">
            <a:lnSpc>
              <a:spcPct val="90000"/>
            </a:lnSpc>
            <a:spcBef>
              <a:spcPct val="0"/>
            </a:spcBef>
            <a:spcAft>
              <a:spcPct val="35000"/>
            </a:spcAft>
            <a:buNone/>
          </a:pPr>
          <a:r>
            <a:rPr lang="en-US" sz="900" kern="1200" dirty="0"/>
            <a:t>Cyberpunk</a:t>
          </a:r>
          <a:endParaRPr lang="en-FI" sz="900" kern="1200" dirty="0"/>
        </a:p>
      </dsp:txBody>
      <dsp:txXfrm>
        <a:off x="3598147" y="3341535"/>
        <a:ext cx="597059" cy="597059"/>
      </dsp:txXfrm>
    </dsp:sp>
    <dsp:sp modelId="{F0810585-FB6D-49A0-B04A-4005362F06FF}">
      <dsp:nvSpPr>
        <dsp:cNvPr id="0" name=""/>
        <dsp:cNvSpPr/>
      </dsp:nvSpPr>
      <dsp:spPr>
        <a:xfrm rot="1350000">
          <a:off x="4217978" y="3825007"/>
          <a:ext cx="250376" cy="0"/>
        </a:xfrm>
        <a:custGeom>
          <a:avLst/>
          <a:gdLst/>
          <a:ahLst/>
          <a:cxnLst/>
          <a:rect l="0" t="0" r="0" b="0"/>
          <a:pathLst>
            <a:path>
              <a:moveTo>
                <a:pt x="0" y="0"/>
              </a:moveTo>
              <a:lnTo>
                <a:pt x="250376"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FECDACD5-8ACC-4F27-BE0D-E5131532E916}">
      <dsp:nvSpPr>
        <dsp:cNvPr id="0" name=""/>
        <dsp:cNvSpPr/>
      </dsp:nvSpPr>
      <dsp:spPr>
        <a:xfrm>
          <a:off x="4458825" y="3679119"/>
          <a:ext cx="661659" cy="661659"/>
        </a:xfrm>
        <a:prstGeom prst="roundRect">
          <a:avLst/>
        </a:prstGeom>
        <a:solidFill>
          <a:schemeClr val="accent1">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Fantasy story land</a:t>
          </a:r>
          <a:endParaRPr lang="en-FI" sz="800" kern="1200" dirty="0"/>
        </a:p>
      </dsp:txBody>
      <dsp:txXfrm>
        <a:off x="4491125" y="3711419"/>
        <a:ext cx="597059" cy="597059"/>
      </dsp:txXfrm>
    </dsp:sp>
    <dsp:sp modelId="{EF12A6FE-C410-4A45-A38C-A16C54158F01}">
      <dsp:nvSpPr>
        <dsp:cNvPr id="0" name=""/>
        <dsp:cNvSpPr/>
      </dsp:nvSpPr>
      <dsp:spPr>
        <a:xfrm rot="5400000">
          <a:off x="3744231" y="4123341"/>
          <a:ext cx="304892" cy="0"/>
        </a:xfrm>
        <a:custGeom>
          <a:avLst/>
          <a:gdLst/>
          <a:ahLst/>
          <a:cxnLst/>
          <a:rect l="0" t="0" r="0" b="0"/>
          <a:pathLst>
            <a:path>
              <a:moveTo>
                <a:pt x="0" y="0"/>
              </a:moveTo>
              <a:lnTo>
                <a:pt x="304892"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686B3B04-F69D-42D8-8E35-7DE49E9A433A}">
      <dsp:nvSpPr>
        <dsp:cNvPr id="0" name=""/>
        <dsp:cNvSpPr/>
      </dsp:nvSpPr>
      <dsp:spPr>
        <a:xfrm>
          <a:off x="3565847" y="4275787"/>
          <a:ext cx="661659" cy="661659"/>
        </a:xfrm>
        <a:prstGeom prst="roundRect">
          <a:avLst/>
        </a:prstGeom>
        <a:solidFill>
          <a:schemeClr val="accent1">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Marvel</a:t>
          </a:r>
          <a:endParaRPr lang="en-FI" sz="800" kern="1200" dirty="0"/>
        </a:p>
      </dsp:txBody>
      <dsp:txXfrm>
        <a:off x="3598147" y="4308087"/>
        <a:ext cx="597059" cy="597059"/>
      </dsp:txXfrm>
    </dsp:sp>
    <dsp:sp modelId="{A2F65986-79B1-415F-AFE9-422A50C2F67A}">
      <dsp:nvSpPr>
        <dsp:cNvPr id="0" name=""/>
        <dsp:cNvSpPr/>
      </dsp:nvSpPr>
      <dsp:spPr>
        <a:xfrm rot="9450000">
          <a:off x="3325000" y="3825007"/>
          <a:ext cx="250376" cy="0"/>
        </a:xfrm>
        <a:custGeom>
          <a:avLst/>
          <a:gdLst/>
          <a:ahLst/>
          <a:cxnLst/>
          <a:rect l="0" t="0" r="0" b="0"/>
          <a:pathLst>
            <a:path>
              <a:moveTo>
                <a:pt x="0" y="0"/>
              </a:moveTo>
              <a:lnTo>
                <a:pt x="250376"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7FE475CA-6363-4C5D-8480-917C6081AE13}">
      <dsp:nvSpPr>
        <dsp:cNvPr id="0" name=""/>
        <dsp:cNvSpPr/>
      </dsp:nvSpPr>
      <dsp:spPr>
        <a:xfrm>
          <a:off x="2672869" y="3679119"/>
          <a:ext cx="661659" cy="661659"/>
        </a:xfrm>
        <a:prstGeom prst="roundRect">
          <a:avLst/>
        </a:prstGeom>
        <a:solidFill>
          <a:schemeClr val="accent1">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Arthur silver</a:t>
          </a:r>
          <a:endParaRPr lang="en-FI" sz="800" kern="1200" dirty="0"/>
        </a:p>
      </dsp:txBody>
      <dsp:txXfrm>
        <a:off x="2705169" y="3711419"/>
        <a:ext cx="597059" cy="597059"/>
      </dsp:txXfrm>
    </dsp:sp>
    <dsp:sp modelId="{2336CA53-7FB4-4B61-809D-B679AF2D49D9}">
      <dsp:nvSpPr>
        <dsp:cNvPr id="0" name=""/>
        <dsp:cNvSpPr/>
      </dsp:nvSpPr>
      <dsp:spPr>
        <a:xfrm>
          <a:off x="2394974" y="2138362"/>
          <a:ext cx="661659" cy="661659"/>
        </a:xfrm>
        <a:prstGeom prst="roundRect">
          <a:avLst/>
        </a:prstGeom>
        <a:solidFill>
          <a:schemeClr val="tx1">
            <a:lumMod val="95000"/>
            <a:lumOff val="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2860" tIns="22860" rIns="22860" bIns="22860" numCol="1" spcCol="1270" anchor="ctr" anchorCtr="0">
          <a:noAutofit/>
        </a:bodyPr>
        <a:lstStyle/>
        <a:p>
          <a:pPr marL="0" lvl="0" indent="0" algn="ctr" defTabSz="400050">
            <a:lnSpc>
              <a:spcPct val="90000"/>
            </a:lnSpc>
            <a:spcBef>
              <a:spcPct val="0"/>
            </a:spcBef>
            <a:spcAft>
              <a:spcPct val="35000"/>
            </a:spcAft>
            <a:buNone/>
          </a:pPr>
          <a:r>
            <a:rPr lang="en-US" sz="900" kern="1200" dirty="0"/>
            <a:t>World of Darkness</a:t>
          </a:r>
          <a:endParaRPr lang="en-FI" sz="900" kern="1200" dirty="0"/>
        </a:p>
      </dsp:txBody>
      <dsp:txXfrm>
        <a:off x="2427274" y="2170662"/>
        <a:ext cx="597059" cy="597059"/>
      </dsp:txXfrm>
    </dsp:sp>
    <dsp:sp modelId="{5CC4B297-0A9D-46C9-9B18-AE964886CDAB}">
      <dsp:nvSpPr>
        <dsp:cNvPr id="0" name=""/>
        <dsp:cNvSpPr/>
      </dsp:nvSpPr>
      <dsp:spPr>
        <a:xfrm rot="6750000">
          <a:off x="2415673" y="2915681"/>
          <a:ext cx="250376" cy="0"/>
        </a:xfrm>
        <a:custGeom>
          <a:avLst/>
          <a:gdLst/>
          <a:ahLst/>
          <a:cxnLst/>
          <a:rect l="0" t="0" r="0" b="0"/>
          <a:pathLst>
            <a:path>
              <a:moveTo>
                <a:pt x="0" y="0"/>
              </a:moveTo>
              <a:lnTo>
                <a:pt x="250376"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67174338-937A-4C1A-98E2-842E85885B26}">
      <dsp:nvSpPr>
        <dsp:cNvPr id="0" name=""/>
        <dsp:cNvSpPr/>
      </dsp:nvSpPr>
      <dsp:spPr>
        <a:xfrm>
          <a:off x="2025090" y="3031339"/>
          <a:ext cx="661659" cy="661659"/>
        </a:xfrm>
        <a:prstGeom prst="roundRect">
          <a:avLst/>
        </a:prstGeom>
        <a:solidFill>
          <a:schemeClr val="tx1">
            <a:lumMod val="95000"/>
            <a:lumOff val="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Dresden world</a:t>
          </a:r>
          <a:endParaRPr lang="en-FI" sz="800" kern="1200" dirty="0"/>
        </a:p>
      </dsp:txBody>
      <dsp:txXfrm>
        <a:off x="2057390" y="3063639"/>
        <a:ext cx="597059" cy="597059"/>
      </dsp:txXfrm>
    </dsp:sp>
    <dsp:sp modelId="{AC7147AE-3892-4A6D-A5F9-997EC5920AFA}">
      <dsp:nvSpPr>
        <dsp:cNvPr id="0" name=""/>
        <dsp:cNvSpPr/>
      </dsp:nvSpPr>
      <dsp:spPr>
        <a:xfrm rot="10800000">
          <a:off x="2090081" y="2469192"/>
          <a:ext cx="304892" cy="0"/>
        </a:xfrm>
        <a:custGeom>
          <a:avLst/>
          <a:gdLst/>
          <a:ahLst/>
          <a:cxnLst/>
          <a:rect l="0" t="0" r="0" b="0"/>
          <a:pathLst>
            <a:path>
              <a:moveTo>
                <a:pt x="0" y="0"/>
              </a:moveTo>
              <a:lnTo>
                <a:pt x="304892"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104CA04A-6279-44CF-B67A-85DDBBA6C9A3}">
      <dsp:nvSpPr>
        <dsp:cNvPr id="0" name=""/>
        <dsp:cNvSpPr/>
      </dsp:nvSpPr>
      <dsp:spPr>
        <a:xfrm>
          <a:off x="1428421" y="2138362"/>
          <a:ext cx="661659" cy="661659"/>
        </a:xfrm>
        <a:prstGeom prst="roundRect">
          <a:avLst/>
        </a:prstGeom>
        <a:solidFill>
          <a:schemeClr val="tx1">
            <a:lumMod val="95000"/>
            <a:lumOff val="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Apocalyptica</a:t>
          </a:r>
          <a:endParaRPr lang="en-FI" sz="800" kern="1200" dirty="0"/>
        </a:p>
      </dsp:txBody>
      <dsp:txXfrm>
        <a:off x="1460721" y="2170662"/>
        <a:ext cx="597059" cy="597059"/>
      </dsp:txXfrm>
    </dsp:sp>
    <dsp:sp modelId="{8CB4123C-2DD2-4401-BA88-D747A25B4FD0}">
      <dsp:nvSpPr>
        <dsp:cNvPr id="0" name=""/>
        <dsp:cNvSpPr/>
      </dsp:nvSpPr>
      <dsp:spPr>
        <a:xfrm rot="14850000">
          <a:off x="2415673" y="2022703"/>
          <a:ext cx="250376" cy="0"/>
        </a:xfrm>
        <a:custGeom>
          <a:avLst/>
          <a:gdLst/>
          <a:ahLst/>
          <a:cxnLst/>
          <a:rect l="0" t="0" r="0" b="0"/>
          <a:pathLst>
            <a:path>
              <a:moveTo>
                <a:pt x="0" y="0"/>
              </a:moveTo>
              <a:lnTo>
                <a:pt x="250376" y="0"/>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FF452C51-BE5D-407E-B04A-4ACC4918DA98}">
      <dsp:nvSpPr>
        <dsp:cNvPr id="0" name=""/>
        <dsp:cNvSpPr/>
      </dsp:nvSpPr>
      <dsp:spPr>
        <a:xfrm>
          <a:off x="2025090" y="1245384"/>
          <a:ext cx="661659" cy="661659"/>
        </a:xfrm>
        <a:prstGeom prst="roundRect">
          <a:avLst/>
        </a:prstGeom>
        <a:solidFill>
          <a:schemeClr val="tx1">
            <a:lumMod val="95000"/>
            <a:lumOff val="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0320" tIns="20320" rIns="20320" bIns="20320" numCol="1" spcCol="1270" anchor="ctr" anchorCtr="0">
          <a:noAutofit/>
        </a:bodyPr>
        <a:lstStyle/>
        <a:p>
          <a:pPr marL="0" lvl="0" indent="0" algn="ctr" defTabSz="355600">
            <a:lnSpc>
              <a:spcPct val="90000"/>
            </a:lnSpc>
            <a:spcBef>
              <a:spcPct val="0"/>
            </a:spcBef>
            <a:spcAft>
              <a:spcPct val="35000"/>
            </a:spcAft>
            <a:buNone/>
          </a:pPr>
          <a:r>
            <a:rPr lang="en-US" sz="800" kern="1200" dirty="0"/>
            <a:t>Warhammer</a:t>
          </a:r>
          <a:endParaRPr lang="en-FI" sz="800" kern="1200" dirty="0"/>
        </a:p>
      </dsp:txBody>
      <dsp:txXfrm>
        <a:off x="2057390" y="1277684"/>
        <a:ext cx="597059" cy="597059"/>
      </dsp:txXfrm>
    </dsp:sp>
  </dsp:spTree>
</dsp:drawing>
</file>

<file path=xl/diagrams/layout1.xml><?xml version="1.0" encoding="utf-8"?>
<dgm:layoutDef xmlns:dgm="http://schemas.openxmlformats.org/drawingml/2006/diagram" xmlns:a="http://schemas.openxmlformats.org/drawingml/2006/main" uniqueId="urn:microsoft.com/office/officeart/2008/layout/RadialCluster">
  <dgm:title val=""/>
  <dgm:desc val=""/>
  <dgm:catLst>
    <dgm:cat type="relationship" pri="19500"/>
    <dgm:cat type="cycle" pri="15000"/>
  </dgm:catLst>
  <dgm:sampData>
    <dgm:dataModel>
      <dgm:ptLst>
        <dgm:pt modelId="0" type="doc"/>
        <dgm:pt modelId="1">
          <dgm:prSet phldr="1"/>
        </dgm:pt>
        <dgm:pt modelId="11">
          <dgm:prSet phldr="1"/>
        </dgm:pt>
        <dgm:pt modelId="12">
          <dgm:prSet phldr="1"/>
        </dgm:pt>
        <dgm:pt modelId="13">
          <dgm:prSet phldr="1"/>
        </dgm:pt>
      </dgm:ptLst>
      <dgm:cxnLst>
        <dgm:cxn modelId="2" srcId="0" destId="1" srcOrd="0" destOrd="0"/>
        <dgm:cxn modelId="3" srcId="1" destId="11" srcOrd="0" destOrd="0"/>
        <dgm:cxn modelId="4" srcId="1" destId="12" srcOrd="1" destOrd="0"/>
        <dgm:cxn modelId="5" srcId="1" destId="13" srcOrd="2" destOrd="0"/>
      </dgm:cxnLst>
      <dgm:bg/>
      <dgm:whole/>
    </dgm:dataModel>
  </dgm:sampData>
  <dgm:styleData useDef="1">
    <dgm:dataModel>
      <dgm:ptLst/>
      <dgm:bg/>
      <dgm:whole/>
    </dgm:dataModel>
  </dgm:styleData>
  <dgm:clrData useDef="1">
    <dgm:dataModel>
      <dgm:ptLst/>
      <dgm:bg/>
      <dgm:whole/>
    </dgm:dataModel>
  </dgm:clrData>
  <dgm:layoutNode name="Name0">
    <dgm:varLst>
      <dgm:chMax val="1"/>
      <dgm:chPref val="1"/>
      <dgm:dir/>
      <dgm:animOne val="branch"/>
      <dgm:animLvl val="lvl"/>
    </dgm:varLst>
    <dgm:alg type="composite">
      <dgm:param type="ar" val="1.00"/>
    </dgm:alg>
    <dgm:shape xmlns:r="http://schemas.openxmlformats.org/officeDocument/2006/relationships" r:blip="">
      <dgm:adjLst/>
    </dgm:shape>
    <dgm:choose name="Name1">
      <dgm:if name="Name2" func="var" arg="dir" op="equ" val="norm">
        <dgm:choose name="Name3">
          <dgm:if name="Name4" axis="ch ch" ptType="node node" cnt="1 0" func="cnt" op="equ" val="1">
            <dgm:constrLst>
              <dgm:constr type="l" for="ch" forName="textCenter"/>
              <dgm:constr type="ctrY" for="ch" forName="textCenter" refType="h" fact="0.5"/>
              <dgm:constr type="w" for="ch" forName="textCenter" refType="w" fact="0.32"/>
              <dgm:constr type="h" for="ch" forName="textCenter" refType="w" refFor="ch" refForName="textCenter"/>
              <dgm:constr type="r" for="ch" forName="cycle_1" refType="w"/>
              <dgm:constr type="ctrY" for="ch" forName="cycle_1" refType="h" fact="0.5"/>
              <dgm:constr type="w" for="ch" forName="cycle_1" refType="w" fact="0.56"/>
              <dgm:constr type="h" for="ch" forName="cycle_1" refType="h"/>
              <dgm:constr type="primFontSz" for="ch" forName="textCenter" val="65"/>
              <dgm:constr type="primFontSz" for="des" forName="childCenter1" val="65"/>
              <dgm:constr type="primFontSz" for="des" forName="text1" op="equ" val="65"/>
              <dgm:constr type="userS" for="des" ptType="node" refType="w" refFor="ch" refForName="textCenter" fact="0.67"/>
            </dgm:constrLst>
          </dgm:if>
          <dgm:if name="Name5" axis="ch ch" ptType="node node" cnt="1 0" func="cnt" op="equ" val="2">
            <dgm:constrLst>
              <dgm:constr type="ctrX" for="ch" forName="textCenter" refType="w" fact="0.5"/>
              <dgm:constr type="ctrY" for="ch" forName="textCenter" refType="h" fact="0.5"/>
              <dgm:constr type="w" for="ch" forName="textCenter" refType="w" fact="0.25"/>
              <dgm:constr type="h" for="ch" forName="textCenter" refType="w" refFor="ch" refForName="textCenter"/>
              <dgm:constr type="ctrX" for="ch" forName="cycle_1" refType="w" fact="0.5"/>
              <dgm:constr type="t" for="ch" forName="cycle_1"/>
              <dgm:constr type="w" for="ch" forName="cycle_1" refType="w"/>
              <dgm:constr type="h" for="ch" forName="cycle_1" refType="h" fact="0.34"/>
              <dgm:constr type="ctrX" for="ch" forName="cycle_2" refType="w" fact="0.5"/>
              <dgm:constr type="b" for="ch" forName="cycle_2" refType="h"/>
              <dgm:constr type="w" for="ch" forName="cycle_2" refType="w"/>
              <dgm:constr type="h" for="ch" forName="cycle_2" refType="h" fact="0.34"/>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userS" for="des" ptType="node" refType="w" refFor="ch" refForName="textCenter" fact="0.67"/>
            </dgm:constrLst>
          </dgm:if>
          <dgm:if name="Name6" axis="ch ch" ptType="node node" cnt="1 0" func="cnt" op="equ" val="3">
            <dgm:choose name="Name7">
              <dgm:if name="Name8" axis="ch ch ch" ptType="node node node" st="1 2 0" cnt="1 1 0" func="cnt" op="equ" val="1">
                <dgm:choose name="Name9">
                  <dgm:if name="Name10" axis="ch ch ch" ptType="node node node" st="1 3 0" cnt="1 1 0" func="cnt" op="equ" val="1">
                    <dgm:constrLst>
                      <dgm:constr type="ctrX" for="ch" forName="textCenter" refType="w" fact="0.5"/>
                      <dgm:constr type="t" for="ch" forName="textCenter" refType="h" fact="0.436"/>
                      <dgm:constr type="w" for="ch" forName="textCenter" refType="w" fact="0.21"/>
                      <dgm:constr type="h" for="ch" forName="textCenter" refType="w" refFor="ch" refForName="textCenter"/>
                      <dgm:constr type="ctrX" for="ch" forName="cycle_1" refType="w" fact="0.5"/>
                      <dgm:constr type="t" for="ch" forName="cycle_1"/>
                      <dgm:constr type="w" for="ch" forName="cycle_1" refType="w" fact="0.61"/>
                      <dgm:constr type="h" for="ch" forName="cycle_1" refType="h" fact="0.36"/>
                      <dgm:constr type="diam" for="ch" forName="cycle_1" refType="w" fact="0.5"/>
                      <dgm:constr type="r" for="ch" forName="cycle_2" refType="w"/>
                      <dgm:constr type="b" for="ch" forName="cycle_2" refType="h" fact="0.85"/>
                      <dgm:constr type="w" for="ch" forName="cycle_2" refType="w" fact="0.46"/>
                      <dgm:constr type="h" for="ch" forName="cycle_2" refType="h" fact="0.54"/>
                      <dgm:constr type="diam" for="ch" forName="cycle_2" refType="w" fact="0.5"/>
                      <dgm:constr type="l" for="ch" forName="cycle_3"/>
                      <dgm:constr type="b" for="ch" forName="cycle_3" refType="h" fact="0.85"/>
                      <dgm:constr type="w" for="ch" forName="cycle_3" refType="w" fact="0.46"/>
                      <dgm:constr type="h" for="ch" forName="cycle_3" refType="h" fact="0.54"/>
                      <dgm:constr type="diam" for="ch" forName="cycle_3" refType="w"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userS" for="des" ptType="node" refType="w" refFor="ch" refForName="textCenter" fact="0.67"/>
                    </dgm:constrLst>
                  </dgm:if>
                  <dgm:else name="Name11">
                    <dgm:constrLst>
                      <dgm:constr type="ctrX" for="ch" forName="textCenter" refType="w" fact="0.5"/>
                      <dgm:constr type="t" for="ch" forName="textCenter" refType="h" fact="0.436"/>
                      <dgm:constr type="w" for="ch" forName="textCenter" refType="w" fact="0.21"/>
                      <dgm:constr type="h" for="ch" forName="textCenter" refType="w" refFor="ch" refForName="textCenter"/>
                      <dgm:constr type="ctrX" for="ch" forName="cycle_1" refType="w" fact="0.5"/>
                      <dgm:constr type="t" for="ch" forName="cycle_1"/>
                      <dgm:constr type="w" for="ch" forName="cycle_1" refType="w" fact="0.61"/>
                      <dgm:constr type="h" for="ch" forName="cycle_1" refType="h" fact="0.36"/>
                      <dgm:constr type="diam" for="ch" forName="cycle_1" refType="w" fact="0.5"/>
                      <dgm:constr type="r" for="ch" forName="cycle_2" refType="w"/>
                      <dgm:constr type="b" for="ch" forName="cycle_2" refType="h" fact="0.85"/>
                      <dgm:constr type="w" for="ch" forName="cycle_2" refType="w" fact="0.46"/>
                      <dgm:constr type="h" for="ch" forName="cycle_2" refType="h" fact="0.54"/>
                      <dgm:constr type="diam" for="ch" forName="cycle_2" refType="w" fact="0.5"/>
                      <dgm:constr type="l" for="ch" forName="cycle_3"/>
                      <dgm:constr type="b" for="ch" forName="cycle_3" refType="h"/>
                      <dgm:constr type="w" for="ch" forName="cycle_3" refType="w" fact="0.46"/>
                      <dgm:constr type="h" for="ch" forName="cycle_3" refType="h" fact="0.54"/>
                      <dgm:constr type="diam" for="ch" forName="cycle_3" refType="w"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userS" for="des" ptType="node" refType="w" refFor="ch" refForName="textCenter" fact="0.67"/>
                    </dgm:constrLst>
                  </dgm:else>
                </dgm:choose>
              </dgm:if>
              <dgm:else name="Name12">
                <dgm:choose name="Name13">
                  <dgm:if name="Name14" axis="ch ch ch" ptType="node node node" st="1 3 0" cnt="1 1 0" func="cnt" op="equ" val="1">
                    <dgm:constrLst>
                      <dgm:constr type="ctrX" for="ch" forName="textCenter" refType="w" fact="0.5"/>
                      <dgm:constr type="t" for="ch" forName="textCenter" refType="h" fact="0.436"/>
                      <dgm:constr type="w" for="ch" forName="textCenter" refType="w" fact="0.21"/>
                      <dgm:constr type="h" for="ch" forName="textCenter" refType="w" refFor="ch" refForName="textCenter"/>
                      <dgm:constr type="ctrX" for="ch" forName="cycle_1" refType="w" fact="0.5"/>
                      <dgm:constr type="t" for="ch" forName="cycle_1"/>
                      <dgm:constr type="w" for="ch" forName="cycle_1" refType="w" fact="0.61"/>
                      <dgm:constr type="h" for="ch" forName="cycle_1" refType="h" fact="0.36"/>
                      <dgm:constr type="diam" for="ch" forName="cycle_1" refType="w" fact="0.5"/>
                      <dgm:constr type="r" for="ch" forName="cycle_2" refType="w"/>
                      <dgm:constr type="b" for="ch" forName="cycle_2" refType="h"/>
                      <dgm:constr type="w" for="ch" forName="cycle_2" refType="w" fact="0.46"/>
                      <dgm:constr type="h" for="ch" forName="cycle_2" refType="h" fact="0.54"/>
                      <dgm:constr type="diam" for="ch" forName="cycle_2" refType="w" fact="0.5"/>
                      <dgm:constr type="l" for="ch" forName="cycle_3"/>
                      <dgm:constr type="b" for="ch" forName="cycle_3" refType="h" fact="0.85"/>
                      <dgm:constr type="w" for="ch" forName="cycle_3" refType="w" fact="0.46"/>
                      <dgm:constr type="h" for="ch" forName="cycle_3" refType="h" fact="0.54"/>
                      <dgm:constr type="diam" for="ch" forName="cycle_3" refType="w"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userS" for="des" ptType="node" refType="w" refFor="ch" refForName="textCenter" fact="0.67"/>
                    </dgm:constrLst>
                  </dgm:if>
                  <dgm:else name="Name15">
                    <dgm:constrLst>
                      <dgm:constr type="ctrX" for="ch" forName="textCenter" refType="w" fact="0.5"/>
                      <dgm:constr type="t" for="ch" forName="textCenter" refType="h" fact="0.436"/>
                      <dgm:constr type="w" for="ch" forName="textCenter" refType="w" fact="0.21"/>
                      <dgm:constr type="h" for="ch" forName="textCenter" refType="w" refFor="ch" refForName="textCenter"/>
                      <dgm:constr type="ctrX" for="ch" forName="cycle_1" refType="w" fact="0.5"/>
                      <dgm:constr type="t" for="ch" forName="cycle_1"/>
                      <dgm:constr type="w" for="ch" forName="cycle_1" refType="w" fact="0.61"/>
                      <dgm:constr type="h" for="ch" forName="cycle_1" refType="h" fact="0.36"/>
                      <dgm:constr type="diam" for="ch" forName="cycle_1" refType="w" fact="0.5"/>
                      <dgm:constr type="r" for="ch" forName="cycle_2" refType="w"/>
                      <dgm:constr type="b" for="ch" forName="cycle_2" refType="h"/>
                      <dgm:constr type="w" for="ch" forName="cycle_2" refType="w" fact="0.46"/>
                      <dgm:constr type="h" for="ch" forName="cycle_2" refType="h" fact="0.54"/>
                      <dgm:constr type="diam" for="ch" forName="cycle_2" refType="w" fact="0.5"/>
                      <dgm:constr type="l" for="ch" forName="cycle_3"/>
                      <dgm:constr type="b" for="ch" forName="cycle_3" refType="h"/>
                      <dgm:constr type="w" for="ch" forName="cycle_3" refType="w" fact="0.46"/>
                      <dgm:constr type="h" for="ch" forName="cycle_3" refType="h" fact="0.54"/>
                      <dgm:constr type="diam" for="ch" forName="cycle_3" refType="w"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userS" for="des" ptType="node" refType="w" refFor="ch" refForName="textCenter" fact="0.67"/>
                    </dgm:constrLst>
                  </dgm:else>
                </dgm:choose>
              </dgm:else>
            </dgm:choose>
          </dgm:if>
          <dgm:if name="Name16" axis="ch ch" ptType="node node" cnt="1 0" func="cnt" op="equ" val="4">
            <dgm:constrLst>
              <dgm:constr type="ctrX" for="ch" forName="textCenter" refType="w" fact="0.5"/>
              <dgm:constr type="ctrY" for="ch" forName="textCenter" refType="h" fact="0.5"/>
              <dgm:constr type="w" for="ch" forName="textCenter" refType="w" fact="0.2"/>
              <dgm:constr type="h" for="ch" forName="textCenter" refType="w" refFor="ch" refForName="textCenter"/>
              <dgm:constr type="ctrX" for="ch" forName="cycle_1" refType="w" fact="0.5"/>
              <dgm:constr type="t" for="ch" forName="cycle_1"/>
              <dgm:constr type="w" for="ch" forName="cycle_1" refType="w" fact="0.5"/>
              <dgm:constr type="h" for="ch" forName="cycle_1" refType="h" fact="0.33"/>
              <dgm:constr type="r" for="ch" forName="cycle_2" refType="w"/>
              <dgm:constr type="ctrY" for="ch" forName="cycle_2" refType="h" fact="0.5"/>
              <dgm:constr type="w" for="ch" forName="cycle_2" refType="w" fact="0.33"/>
              <dgm:constr type="h" for="ch" forName="cycle_2" refType="h" fact="0.5"/>
              <dgm:constr type="ctrX" for="ch" forName="cycle_3" refType="w" fact="0.5"/>
              <dgm:constr type="b" for="ch" forName="cycle_3" refType="h"/>
              <dgm:constr type="w" for="ch" forName="cycle_3" refType="w" fact="0.5"/>
              <dgm:constr type="h" for="ch" forName="cycle_3" refType="h" fact="0.33"/>
              <dgm:constr type="l" for="ch" forName="cycle_4"/>
              <dgm:constr type="ctrY" for="ch" forName="cycle_4" refType="h" fact="0.5"/>
              <dgm:constr type="w" for="ch" forName="cycle_4" refType="w" fact="0.33"/>
              <dgm:constr type="h" for="ch" forName="cycle_4" refType="h"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primFontSz" for="des" forName="childCenter4" refType="primFontSz" refFor="des" refForName="childCenter1" op="equ"/>
              <dgm:constr type="primFontSz" for="des" forName="text4" refType="primFontSz" refFor="des" refForName="text1" op="equ"/>
              <dgm:constr type="userS" for="des" ptType="node" refType="w" refFor="ch" refForName="textCenter" fact="0.67"/>
            </dgm:constrLst>
          </dgm:if>
          <dgm:if name="Name17" axis="ch ch" ptType="node node" cnt="1 0" func="cnt" op="equ" val="5">
            <dgm:constrLst>
              <dgm:constr type="ctrX" for="ch" forName="textCenter" refType="w" fact="0.5"/>
              <dgm:constr type="t" for="ch" forName="textCenter" refType="h" fact="0.42"/>
              <dgm:constr type="w" for="ch" forName="textCenter" refType="w" fact="0.2"/>
              <dgm:constr type="h" for="ch" forName="textCenter" refType="w" refFor="ch" refForName="textCenter"/>
              <dgm:constr type="ctrX" for="ch" forName="cycle_1" refType="w" fact="0.5"/>
              <dgm:constr type="t" for="ch" forName="cycle_1"/>
              <dgm:constr type="w" for="ch" forName="cycle_1" refType="w" fact="0.33"/>
              <dgm:constr type="h" for="ch" forName="cycle_1" refType="w" refFor="ch" refForName="cycle_1"/>
              <dgm:constr type="r" for="ch" forName="cycle_2" refType="w"/>
              <dgm:constr type="t" for="ch" forName="cycle_2" refType="h" fact="0.24"/>
              <dgm:constr type="w" for="ch" forName="cycle_2" refType="w" fact="0.33"/>
              <dgm:constr type="h" for="ch" forName="cycle_2" refType="w" refFor="ch" refForName="cycle_2"/>
              <dgm:constr type="r" for="ch" forName="cycle_3" refType="w" fact="0.89"/>
              <dgm:constr type="b" for="ch" forName="cycle_3" refType="h"/>
              <dgm:constr type="w" for="ch" forName="cycle_3" refType="w" fact="0.33"/>
              <dgm:constr type="h" for="ch" forName="cycle_3" refType="w" refFor="ch" refForName="cycle_3"/>
              <dgm:constr type="l" for="ch" forName="cycle_4" refType="w" fact="0.11"/>
              <dgm:constr type="b" for="ch" forName="cycle_4" refType="h"/>
              <dgm:constr type="w" for="ch" forName="cycle_4" refType="w" fact="0.33"/>
              <dgm:constr type="h" for="ch" forName="cycle_4" refType="w" refFor="ch" refForName="cycle_4"/>
              <dgm:constr type="l" for="ch" forName="cycle_5"/>
              <dgm:constr type="t" for="ch" forName="cycle_5" refType="h" fact="0.24"/>
              <dgm:constr type="w" for="ch" forName="cycle_5" refType="w" fact="0.33"/>
              <dgm:constr type="h" for="ch" forName="cycle_5" refType="w" refFor="ch" refForName="cycle_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primFontSz" for="des" forName="childCenter4" refType="primFontSz" refFor="des" refForName="childCenter1" op="equ"/>
              <dgm:constr type="primFontSz" for="des" forName="text4" refType="primFontSz" refFor="des" refForName="text1" op="equ"/>
              <dgm:constr type="primFontSz" for="des" forName="childCenter5" refType="primFontSz" refFor="des" refForName="childCenter1" op="equ"/>
              <dgm:constr type="primFontSz" for="des" forName="text5" refType="primFontSz" refFor="des" refForName="text1" op="equ"/>
              <dgm:constr type="userS" for="des" ptType="node" refType="w" refFor="ch" refForName="textCenter" fact="0.67"/>
            </dgm:constrLst>
          </dgm:if>
          <dgm:if name="Name18" axis="ch ch" ptType="node node" cnt="1 0" func="cnt" op="equ" val="6">
            <dgm:constrLst>
              <dgm:constr type="ctrX" for="ch" forName="textCenter" refType="w" fact="0.5"/>
              <dgm:constr type="ctrY" for="ch" forName="textCenter" refType="h" fact="0.5"/>
              <dgm:constr type="w" for="ch" forName="textCenter" refType="w" fact="0.2"/>
              <dgm:constr type="h" for="ch" forName="textCenter" refType="w" refFor="ch" refForName="textCenter"/>
              <dgm:constr type="ctrX" for="ch" forName="cycle_1" refType="w" fact="0.5"/>
              <dgm:constr type="t" for="ch" forName="cycle_1"/>
              <dgm:constr type="w" for="ch" forName="cycle_1" refType="w" fact="0.33"/>
              <dgm:constr type="h" for="ch" forName="cycle_1" refType="w" refFor="ch" refForName="cycle_1"/>
              <dgm:constr type="r" for="ch" forName="cycle_2" refType="w"/>
              <dgm:constr type="t" for="ch" forName="cycle_2" refType="h" fact="0.17"/>
              <dgm:constr type="w" for="ch" forName="cycle_2" refType="w" fact="0.33"/>
              <dgm:constr type="h" for="ch" forName="cycle_2" refType="w" refFor="ch" refForName="cycle_2"/>
              <dgm:constr type="r" for="ch" forName="cycle_3" refType="w"/>
              <dgm:constr type="b" for="ch" forName="cycle_3" refType="h" fact="0.83"/>
              <dgm:constr type="w" for="ch" forName="cycle_3" refType="w" fact="0.33"/>
              <dgm:constr type="h" for="ch" forName="cycle_3" refType="w" refFor="ch" refForName="cycle_3"/>
              <dgm:constr type="ctrX" for="ch" forName="cycle_4" refType="w" fact="0.5"/>
              <dgm:constr type="b" for="ch" forName="cycle_4" refType="h"/>
              <dgm:constr type="w" for="ch" forName="cycle_4" refType="w" fact="0.33"/>
              <dgm:constr type="h" for="ch" forName="cycle_4" refType="w" refFor="ch" refForName="cycle_4"/>
              <dgm:constr type="l" for="ch" forName="cycle_5"/>
              <dgm:constr type="b" for="ch" forName="cycle_5" refType="h" fact="0.83"/>
              <dgm:constr type="w" for="ch" forName="cycle_5" refType="w" fact="0.33"/>
              <dgm:constr type="h" for="ch" forName="cycle_5" refType="w" refFor="ch" refForName="cycle_5"/>
              <dgm:constr type="l" for="ch" forName="cycle_6"/>
              <dgm:constr type="t" for="ch" forName="cycle_6" refType="h" fact="0.17"/>
              <dgm:constr type="w" for="ch" forName="cycle_6" refType="w" fact="0.33"/>
              <dgm:constr type="h" for="ch" forName="cycle_6" refType="w" refFor="ch" refForName="cycle_6"/>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primFontSz" for="des" forName="childCenter4" refType="primFontSz" refFor="des" refForName="childCenter1" op="equ"/>
              <dgm:constr type="primFontSz" for="des" forName="text4" refType="primFontSz" refFor="des" refForName="text1" op="equ"/>
              <dgm:constr type="primFontSz" for="des" forName="childCenter5" refType="primFontSz" refFor="des" refForName="childCenter1" op="equ"/>
              <dgm:constr type="primFontSz" for="des" forName="text5" refType="primFontSz" refFor="des" refForName="text1" op="equ"/>
              <dgm:constr type="primFontSz" for="des" forName="childCenter6" refType="primFontSz" refFor="des" refForName="childCenter1" op="equ"/>
              <dgm:constr type="primFontSz" for="des" forName="text6" refType="primFontSz" refFor="des" refForName="text1" op="equ"/>
              <dgm:constr type="userS" for="des" ptType="node" refType="w" refFor="ch" refForName="textCenter" fact="0.67"/>
            </dgm:constrLst>
          </dgm:if>
          <dgm:else name="Name19">
            <dgm:constrLst>
              <dgm:constr type="ctrX" for="ch" forName="textCenter" refType="w" fact="0.5"/>
              <dgm:constr type="t" for="ch" forName="textCenter" refType="h" fact="0.444"/>
              <dgm:constr type="w" for="ch" forName="textCenter" refType="w" fact="0.167"/>
              <dgm:constr type="h" for="ch" forName="textCenter" refType="w" refFor="ch" refForName="textCenter"/>
              <dgm:constr type="ctrX" for="ch" forName="cycle_1" refType="w" fact="0.5"/>
              <dgm:constr type="t" for="ch" forName="cycle_1"/>
              <dgm:constr type="w" for="ch" forName="cycle_1" refType="w" fact="0.263"/>
              <dgm:constr type="h" for="ch" forName="cycle_1" refType="w" refFor="ch" refForName="cycle_1"/>
              <dgm:constr type="r" for="ch" forName="cycle_2" refType="w" fact="0.938"/>
              <dgm:constr type="t" for="ch" forName="cycle_2" refType="h" fact="0.141"/>
              <dgm:constr type="w" for="ch" forName="cycle_2" refType="w" fact="0.263"/>
              <dgm:constr type="h" for="ch" forName="cycle_2" refType="w" refFor="ch" refForName="cycle_2"/>
              <dgm:constr type="r" for="ch" forName="cycle_3" refType="w"/>
              <dgm:constr type="b" for="ch" forName="cycle_3" refType="h" fact="0.74"/>
              <dgm:constr type="w" for="ch" forName="cycle_3" refType="w" fact="0.263"/>
              <dgm:constr type="h" for="ch" forName="cycle_3" refType="w" refFor="ch" refForName="cycle_3"/>
              <dgm:constr type="r" for="ch" forName="cycle_4" refType="w" fact="0.8"/>
              <dgm:constr type="b" for="ch" forName="cycle_4" refType="h"/>
              <dgm:constr type="w" for="ch" forName="cycle_4" refType="w" fact="0.263"/>
              <dgm:constr type="h" for="ch" forName="cycle_4" refType="w" refFor="ch" refForName="cycle_4"/>
              <dgm:constr type="l" for="ch" forName="cycle_5" refType="w" fact="0.2"/>
              <dgm:constr type="b" for="ch" forName="cycle_5" refType="h"/>
              <dgm:constr type="w" for="ch" forName="cycle_5" refType="w" fact="0.263"/>
              <dgm:constr type="h" for="ch" forName="cycle_5" refType="w" refFor="ch" refForName="cycle_5"/>
              <dgm:constr type="l" for="ch" forName="cycle_6"/>
              <dgm:constr type="b" for="ch" forName="cycle_6" refType="h" fact="0.74"/>
              <dgm:constr type="w" for="ch" forName="cycle_6" refType="w" fact="0.263"/>
              <dgm:constr type="h" for="ch" forName="cycle_6" refType="w" refFor="ch" refForName="cycle_6"/>
              <dgm:constr type="l" for="ch" forName="cycle_7" refType="w" fact="0.062"/>
              <dgm:constr type="t" for="ch" forName="cycle_7" refType="h" fact="0.141"/>
              <dgm:constr type="w" for="ch" forName="cycle_7" refType="w" fact="0.263"/>
              <dgm:constr type="h" for="ch" forName="cycle_7" refType="w" refFor="ch" refForName="cycle_7"/>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primFontSz" for="des" forName="childCenter4" refType="primFontSz" refFor="des" refForName="childCenter1" op="equ"/>
              <dgm:constr type="primFontSz" for="des" forName="text4" refType="primFontSz" refFor="des" refForName="text1" op="equ"/>
              <dgm:constr type="primFontSz" for="des" forName="childCenter5" refType="primFontSz" refFor="des" refForName="childCenter1" op="equ"/>
              <dgm:constr type="primFontSz" for="des" forName="text5" refType="primFontSz" refFor="des" refForName="text1" op="equ"/>
              <dgm:constr type="primFontSz" for="des" forName="childCenter6" refType="primFontSz" refFor="des" refForName="childCenter1" op="equ"/>
              <dgm:constr type="primFontSz" for="des" forName="text6" refType="primFontSz" refFor="des" refForName="text1" op="equ"/>
              <dgm:constr type="primFontSz" for="des" forName="childCenter7" refType="primFontSz" refFor="des" refForName="childCenter1" op="equ"/>
              <dgm:constr type="primFontSz" for="des" forName="text7" refType="primFontSz" refFor="des" refForName="text1" op="equ"/>
              <dgm:constr type="userS" for="des" ptType="node" refType="w" refFor="ch" refForName="textCenter" fact="0.67"/>
            </dgm:constrLst>
          </dgm:else>
        </dgm:choose>
      </dgm:if>
      <dgm:else name="Name20">
        <dgm:choose name="Name21">
          <dgm:if name="Name22" axis="ch ch" ptType="node node" func="cnt" op="equ" val="1">
            <dgm:constrLst>
              <dgm:constr type="r" for="ch" forName="textCenter" refType="w"/>
              <dgm:constr type="ctrY" for="ch" forName="textCenter" refType="h" fact="0.5"/>
              <dgm:constr type="w" for="ch" forName="textCenter" refType="w" fact="0.32"/>
              <dgm:constr type="h" for="ch" forName="textCenter" refType="w" refFor="ch" refForName="textCenter"/>
              <dgm:constr type="l" for="ch" forName="cycle_1"/>
              <dgm:constr type="ctrY" for="ch" forName="cycle_1" refType="h" fact="0.5"/>
              <dgm:constr type="w" for="ch" forName="cycle_1" refType="w" fact="0.56"/>
              <dgm:constr type="h" for="ch" forName="cycle_1" refType="h"/>
              <dgm:constr type="primFontSz" for="ch" forName="textCenter" val="65"/>
              <dgm:constr type="primFontSz" for="des" forName="childCenter1" val="65"/>
              <dgm:constr type="primFontSz" for="des" forName="text1" op="equ" val="65"/>
              <dgm:constr type="userS" for="des" ptType="node" refType="w" refFor="ch" refForName="textCenter" fact="0.67"/>
            </dgm:constrLst>
          </dgm:if>
          <dgm:if name="Name23" axis="ch ch" ptType="node node" func="cnt" op="equ" val="2">
            <dgm:constrLst>
              <dgm:constr type="ctrX" for="ch" forName="textCenter" refType="w" fact="0.5"/>
              <dgm:constr type="ctrY" for="ch" forName="textCenter" refType="h" fact="0.5"/>
              <dgm:constr type="w" for="ch" forName="textCenter" refType="w" fact="0.25"/>
              <dgm:constr type="h" for="ch" forName="textCenter" refType="w" refFor="ch" refForName="textCenter"/>
              <dgm:constr type="ctrX" for="ch" forName="cycle_1" refType="w" fact="0.5"/>
              <dgm:constr type="t" for="ch" forName="cycle_1"/>
              <dgm:constr type="w" for="ch" forName="cycle_1" refType="w"/>
              <dgm:constr type="h" for="ch" forName="cycle_1" refType="h" fact="0.34"/>
              <dgm:constr type="ctrX" for="ch" forName="cycle_2" refType="w" fact="0.5"/>
              <dgm:constr type="b" for="ch" forName="cycle_2" refType="h"/>
              <dgm:constr type="w" for="ch" forName="cycle_2" refType="w"/>
              <dgm:constr type="h" for="ch" forName="cycle_2" refType="h" fact="0.34"/>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userS" for="des" ptType="node" refType="w" refFor="ch" refForName="textCenter" fact="0.67"/>
            </dgm:constrLst>
          </dgm:if>
          <dgm:if name="Name24" axis="ch ch" ptType="node node" func="cnt" op="equ" val="3">
            <dgm:choose name="Name25">
              <dgm:if name="Name26" axis="ch ch ch" ptType="node node node" st="1 2 0" cnt="1 1 0" func="cnt" op="equ" val="1">
                <dgm:choose name="Name27">
                  <dgm:if name="Name28" axis="ch ch ch" ptType="node node node" st="1 3 0" cnt="1 1 0" func="cnt" op="equ" val="1">
                    <dgm:constrLst>
                      <dgm:constr type="ctrX" for="ch" forName="textCenter" refType="w" fact="0.5"/>
                      <dgm:constr type="t" for="ch" forName="textCenter" refType="h" fact="0.436"/>
                      <dgm:constr type="w" for="ch" forName="textCenter" refType="w" fact="0.21"/>
                      <dgm:constr type="h" for="ch" forName="textCenter" refType="w" refFor="ch" refForName="textCenter"/>
                      <dgm:constr type="ctrX" for="ch" forName="cycle_1" refType="w" fact="0.5"/>
                      <dgm:constr type="t" for="ch" forName="cycle_1"/>
                      <dgm:constr type="w" for="ch" forName="cycle_1" refType="w" fact="0.61"/>
                      <dgm:constr type="h" for="ch" forName="cycle_1" refType="h" fact="0.36"/>
                      <dgm:constr type="diam" for="ch" forName="cycle_1" refType="w" fact="0.5"/>
                      <dgm:constr type="l" for="ch" forName="cycle_2"/>
                      <dgm:constr type="b" for="ch" forName="cycle_2" refType="h" fact="0.85"/>
                      <dgm:constr type="w" for="ch" forName="cycle_2" refType="w" fact="0.46"/>
                      <dgm:constr type="h" for="ch" forName="cycle_2" refType="h" fact="0.54"/>
                      <dgm:constr type="diam" for="ch" forName="cycle_2" refType="w" fact="0.5"/>
                      <dgm:constr type="r" for="ch" forName="cycle_3" refType="w"/>
                      <dgm:constr type="b" for="ch" forName="cycle_3" refType="h" fact="0.85"/>
                      <dgm:constr type="w" for="ch" forName="cycle_3" refType="w" fact="0.46"/>
                      <dgm:constr type="h" for="ch" forName="cycle_3" refType="h" fact="0.54"/>
                      <dgm:constr type="diam" for="ch" forName="cycle_3" refType="w"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userS" for="des" ptType="node" refType="w" refFor="ch" refForName="textCenter" fact="0.67"/>
                    </dgm:constrLst>
                  </dgm:if>
                  <dgm:else name="Name29">
                    <dgm:constrLst>
                      <dgm:constr type="ctrX" for="ch" forName="textCenter" refType="w" fact="0.5"/>
                      <dgm:constr type="t" for="ch" forName="textCenter" refType="h" fact="0.436"/>
                      <dgm:constr type="w" for="ch" forName="textCenter" refType="w" fact="0.21"/>
                      <dgm:constr type="h" for="ch" forName="textCenter" refType="w" refFor="ch" refForName="textCenter"/>
                      <dgm:constr type="ctrX" for="ch" forName="cycle_1" refType="w" fact="0.5"/>
                      <dgm:constr type="t" for="ch" forName="cycle_1"/>
                      <dgm:constr type="w" for="ch" forName="cycle_1" refType="w" fact="0.61"/>
                      <dgm:constr type="h" for="ch" forName="cycle_1" refType="h" fact="0.36"/>
                      <dgm:constr type="diam" for="ch" forName="cycle_1" refType="w" fact="0.5"/>
                      <dgm:constr type="l" for="ch" forName="cycle_2"/>
                      <dgm:constr type="b" for="ch" forName="cycle_2" refType="h" fact="0.85"/>
                      <dgm:constr type="w" for="ch" forName="cycle_2" refType="w" fact="0.46"/>
                      <dgm:constr type="h" for="ch" forName="cycle_2" refType="h" fact="0.54"/>
                      <dgm:constr type="diam" for="ch" forName="cycle_2" refType="w" fact="0.5"/>
                      <dgm:constr type="r" for="ch" forName="cycle_3" refType="w"/>
                      <dgm:constr type="b" for="ch" forName="cycle_3" refType="h"/>
                      <dgm:constr type="w" for="ch" forName="cycle_3" refType="w" fact="0.46"/>
                      <dgm:constr type="h" for="ch" forName="cycle_3" refType="h" fact="0.54"/>
                      <dgm:constr type="diam" for="ch" forName="cycle_3" refType="w"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userS" for="des" ptType="node" refType="w" refFor="ch" refForName="textCenter" fact="0.67"/>
                    </dgm:constrLst>
                  </dgm:else>
                </dgm:choose>
              </dgm:if>
              <dgm:else name="Name30">
                <dgm:choose name="Name31">
                  <dgm:if name="Name32" axis="ch ch ch" ptType="node node node" st="1 3 0" cnt="1 1 0" func="cnt" op="equ" val="1">
                    <dgm:constrLst>
                      <dgm:constr type="ctrX" for="ch" forName="textCenter" refType="w" fact="0.5"/>
                      <dgm:constr type="t" for="ch" forName="textCenter" refType="h" fact="0.436"/>
                      <dgm:constr type="w" for="ch" forName="textCenter" refType="w" fact="0.21"/>
                      <dgm:constr type="h" for="ch" forName="textCenter" refType="w" refFor="ch" refForName="textCenter"/>
                      <dgm:constr type="ctrX" for="ch" forName="cycle_1" refType="w" fact="0.5"/>
                      <dgm:constr type="t" for="ch" forName="cycle_1"/>
                      <dgm:constr type="w" for="ch" forName="cycle_1" refType="w" fact="0.61"/>
                      <dgm:constr type="h" for="ch" forName="cycle_1" refType="h" fact="0.36"/>
                      <dgm:constr type="diam" for="ch" forName="cycle_1" refType="w" fact="0.5"/>
                      <dgm:constr type="l" for="ch" forName="cycle_2"/>
                      <dgm:constr type="b" for="ch" forName="cycle_2" refType="h"/>
                      <dgm:constr type="w" for="ch" forName="cycle_2" refType="w" fact="0.46"/>
                      <dgm:constr type="h" for="ch" forName="cycle_2" refType="h" fact="0.54"/>
                      <dgm:constr type="diam" for="ch" forName="cycle_2" refType="w" fact="0.5"/>
                      <dgm:constr type="r" for="ch" forName="cycle_3" refType="w"/>
                      <dgm:constr type="b" for="ch" forName="cycle_3" refType="h" fact="0.85"/>
                      <dgm:constr type="w" for="ch" forName="cycle_3" refType="w" fact="0.46"/>
                      <dgm:constr type="h" for="ch" forName="cycle_3" refType="h" fact="0.54"/>
                      <dgm:constr type="diam" for="ch" forName="cycle_3" refType="w"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userS" for="des" ptType="node" refType="w" refFor="ch" refForName="textCenter" fact="0.67"/>
                    </dgm:constrLst>
                  </dgm:if>
                  <dgm:else name="Name33">
                    <dgm:constrLst>
                      <dgm:constr type="ctrX" for="ch" forName="textCenter" refType="w" fact="0.5"/>
                      <dgm:constr type="t" for="ch" forName="textCenter" refType="h" fact="0.436"/>
                      <dgm:constr type="w" for="ch" forName="textCenter" refType="w" fact="0.21"/>
                      <dgm:constr type="h" for="ch" forName="textCenter" refType="w" refFor="ch" refForName="textCenter"/>
                      <dgm:constr type="ctrX" for="ch" forName="cycle_1" refType="w" fact="0.5"/>
                      <dgm:constr type="t" for="ch" forName="cycle_1"/>
                      <dgm:constr type="w" for="ch" forName="cycle_1" refType="w" fact="0.61"/>
                      <dgm:constr type="h" for="ch" forName="cycle_1" refType="h" fact="0.36"/>
                      <dgm:constr type="diam" for="ch" forName="cycle_1" refType="w" fact="0.5"/>
                      <dgm:constr type="l" for="ch" forName="cycle_2"/>
                      <dgm:constr type="b" for="ch" forName="cycle_2" refType="h"/>
                      <dgm:constr type="w" for="ch" forName="cycle_2" refType="w" fact="0.46"/>
                      <dgm:constr type="h" for="ch" forName="cycle_2" refType="h" fact="0.54"/>
                      <dgm:constr type="diam" for="ch" forName="cycle_2" refType="w" fact="0.5"/>
                      <dgm:constr type="r" for="ch" forName="cycle_3" refType="w"/>
                      <dgm:constr type="b" for="ch" forName="cycle_3" refType="h"/>
                      <dgm:constr type="w" for="ch" forName="cycle_3" refType="w" fact="0.46"/>
                      <dgm:constr type="h" for="ch" forName="cycle_3" refType="h" fact="0.54"/>
                      <dgm:constr type="diam" for="ch" forName="cycle_3" refType="w"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userS" for="des" ptType="node" refType="w" refFor="ch" refForName="textCenter" fact="0.67"/>
                    </dgm:constrLst>
                  </dgm:else>
                </dgm:choose>
              </dgm:else>
            </dgm:choose>
          </dgm:if>
          <dgm:if name="Name34" axis="ch ch" ptType="node node" func="cnt" op="equ" val="4">
            <dgm:constrLst>
              <dgm:constr type="ctrX" for="ch" forName="textCenter" refType="w" fact="0.5"/>
              <dgm:constr type="ctrY" for="ch" forName="textCenter" refType="h" fact="0.5"/>
              <dgm:constr type="w" for="ch" forName="textCenter" refType="w" fact="0.2"/>
              <dgm:constr type="h" for="ch" forName="textCenter" refType="w" refFor="ch" refForName="textCenter"/>
              <dgm:constr type="ctrX" for="ch" forName="cycle_1" refType="w" fact="0.5"/>
              <dgm:constr type="t" for="ch" forName="cycle_1"/>
              <dgm:constr type="w" for="ch" forName="cycle_1" refType="w" fact="0.5"/>
              <dgm:constr type="h" for="ch" forName="cycle_1" refType="h" fact="0.33"/>
              <dgm:constr type="l" for="ch" forName="cycle_2"/>
              <dgm:constr type="ctrY" for="ch" forName="cycle_2" refType="h" fact="0.5"/>
              <dgm:constr type="w" for="ch" forName="cycle_2" refType="w" fact="0.33"/>
              <dgm:constr type="h" for="ch" forName="cycle_2" refType="h" fact="0.5"/>
              <dgm:constr type="ctrX" for="ch" forName="cycle_3" refType="w" fact="0.5"/>
              <dgm:constr type="b" for="ch" forName="cycle_3" refType="h"/>
              <dgm:constr type="w" for="ch" forName="cycle_3" refType="w" fact="0.5"/>
              <dgm:constr type="h" for="ch" forName="cycle_3" refType="h" fact="0.33"/>
              <dgm:constr type="r" for="ch" forName="cycle_4" refType="w"/>
              <dgm:constr type="ctrY" for="ch" forName="cycle_4" refType="h" fact="0.5"/>
              <dgm:constr type="w" for="ch" forName="cycle_4" refType="w" fact="0.33"/>
              <dgm:constr type="h" for="ch" forName="cycle_4" refType="h" fact="0.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primFontSz" for="des" forName="childCenter4" refType="primFontSz" refFor="des" refForName="childCenter1" op="equ"/>
              <dgm:constr type="primFontSz" for="des" forName="text4" refType="primFontSz" refFor="des" refForName="text1" op="equ"/>
              <dgm:constr type="userS" for="des" ptType="node" refType="w" refFor="ch" refForName="textCenter" fact="0.67"/>
            </dgm:constrLst>
          </dgm:if>
          <dgm:if name="Name35" axis="ch ch" ptType="node node" func="cnt" op="equ" val="5">
            <dgm:constrLst>
              <dgm:constr type="ctrX" for="ch" forName="textCenter" refType="w" fact="0.5"/>
              <dgm:constr type="t" for="ch" forName="textCenter" refType="h" fact="0.42"/>
              <dgm:constr type="w" for="ch" forName="textCenter" refType="w" fact="0.2"/>
              <dgm:constr type="h" for="ch" forName="textCenter" refType="w" refFor="ch" refForName="textCenter"/>
              <dgm:constr type="ctrX" for="ch" forName="cycle_1" refType="w" fact="0.5"/>
              <dgm:constr type="t" for="ch" forName="cycle_1"/>
              <dgm:constr type="w" for="ch" forName="cycle_1" refType="w" fact="0.33"/>
              <dgm:constr type="h" for="ch" forName="cycle_1" refType="w" refFor="ch" refForName="cycle_1"/>
              <dgm:constr type="l" for="ch" forName="cycle_2"/>
              <dgm:constr type="t" for="ch" forName="cycle_2" refType="h" fact="0.24"/>
              <dgm:constr type="w" for="ch" forName="cycle_2" refType="w" fact="0.33"/>
              <dgm:constr type="h" for="ch" forName="cycle_2" refType="w" refFor="ch" refForName="cycle_2"/>
              <dgm:constr type="l" for="ch" forName="cycle_3" refType="w" fact="0.11"/>
              <dgm:constr type="b" for="ch" forName="cycle_3" refType="h"/>
              <dgm:constr type="w" for="ch" forName="cycle_3" refType="w" fact="0.33"/>
              <dgm:constr type="h" for="ch" forName="cycle_3" refType="w" refFor="ch" refForName="cycle_3"/>
              <dgm:constr type="r" for="ch" forName="cycle_4" refType="w" fact="0.89"/>
              <dgm:constr type="b" for="ch" forName="cycle_4" refType="h"/>
              <dgm:constr type="w" for="ch" forName="cycle_4" refType="w" fact="0.33"/>
              <dgm:constr type="h" for="ch" forName="cycle_4" refType="w" refFor="ch" refForName="cycle_4"/>
              <dgm:constr type="r" for="ch" forName="cycle_5" refType="w"/>
              <dgm:constr type="t" for="ch" forName="cycle_5" refType="h" fact="0.24"/>
              <dgm:constr type="w" for="ch" forName="cycle_5" refType="w" fact="0.33"/>
              <dgm:constr type="h" for="ch" forName="cycle_5" refType="w" refFor="ch" refForName="cycle_5"/>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primFontSz" for="des" forName="childCenter4" refType="primFontSz" refFor="des" refForName="childCenter1" op="equ"/>
              <dgm:constr type="primFontSz" for="des" forName="text4" refType="primFontSz" refFor="des" refForName="text1" op="equ"/>
              <dgm:constr type="primFontSz" for="des" forName="childCenter5" refType="primFontSz" refFor="des" refForName="childCenter1" op="equ"/>
              <dgm:constr type="primFontSz" for="des" forName="text5" refType="primFontSz" refFor="des" refForName="text1" op="equ"/>
              <dgm:constr type="userS" for="des" ptType="node" refType="w" refFor="ch" refForName="textCenter" fact="0.67"/>
            </dgm:constrLst>
          </dgm:if>
          <dgm:if name="Name36" axis="ch ch" ptType="node node" func="cnt" op="equ" val="6">
            <dgm:constrLst>
              <dgm:constr type="ctrX" for="ch" forName="textCenter" refType="w" fact="0.5"/>
              <dgm:constr type="ctrY" for="ch" forName="textCenter" refType="h" fact="0.5"/>
              <dgm:constr type="w" for="ch" forName="textCenter" refType="w" fact="0.2"/>
              <dgm:constr type="h" for="ch" forName="textCenter" refType="w" refFor="ch" refForName="textCenter"/>
              <dgm:constr type="ctrX" for="ch" forName="cycle_1" refType="w" fact="0.5"/>
              <dgm:constr type="t" for="ch" forName="cycle_1"/>
              <dgm:constr type="w" for="ch" forName="cycle_1" refType="w" fact="0.33"/>
              <dgm:constr type="h" for="ch" forName="cycle_1" refType="w" refFor="ch" refForName="cycle_1"/>
              <dgm:constr type="l" for="ch" forName="cycle_2"/>
              <dgm:constr type="t" for="ch" forName="cycle_2" refType="h" fact="0.17"/>
              <dgm:constr type="w" for="ch" forName="cycle_2" refType="w" fact="0.33"/>
              <dgm:constr type="h" for="ch" forName="cycle_2" refType="w" refFor="ch" refForName="cycle_2"/>
              <dgm:constr type="l" for="ch" forName="cycle_3"/>
              <dgm:constr type="b" for="ch" forName="cycle_3" refType="h" fact="0.83"/>
              <dgm:constr type="w" for="ch" forName="cycle_3" refType="w" fact="0.33"/>
              <dgm:constr type="h" for="ch" forName="cycle_3" refType="w" refFor="ch" refForName="cycle_3"/>
              <dgm:constr type="ctrX" for="ch" forName="cycle_4" refType="w" fact="0.5"/>
              <dgm:constr type="b" for="ch" forName="cycle_4" refType="h"/>
              <dgm:constr type="w" for="ch" forName="cycle_4" refType="w" fact="0.33"/>
              <dgm:constr type="h" for="ch" forName="cycle_4" refType="w" refFor="ch" refForName="cycle_4"/>
              <dgm:constr type="r" for="ch" forName="cycle_5" refType="w"/>
              <dgm:constr type="b" for="ch" forName="cycle_5" refType="h" fact="0.83"/>
              <dgm:constr type="w" for="ch" forName="cycle_5" refType="w" fact="0.33"/>
              <dgm:constr type="h" for="ch" forName="cycle_5" refType="w" refFor="ch" refForName="cycle_5"/>
              <dgm:constr type="r" for="ch" forName="cycle_6" refType="w"/>
              <dgm:constr type="t" for="ch" forName="cycle_6" refType="h" fact="0.17"/>
              <dgm:constr type="w" for="ch" forName="cycle_6" refType="w" fact="0.33"/>
              <dgm:constr type="h" for="ch" forName="cycle_6" refType="w" refFor="ch" refForName="cycle_6"/>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primFontSz" for="des" forName="childCenter4" refType="primFontSz" refFor="des" refForName="childCenter1" op="equ"/>
              <dgm:constr type="primFontSz" for="des" forName="text4" refType="primFontSz" refFor="des" refForName="text1" op="equ"/>
              <dgm:constr type="primFontSz" for="des" forName="childCenter5" refType="primFontSz" refFor="des" refForName="childCenter1" op="equ"/>
              <dgm:constr type="primFontSz" for="des" forName="text5" refType="primFontSz" refFor="des" refForName="text1" op="equ"/>
              <dgm:constr type="primFontSz" for="des" forName="childCenter6" refType="primFontSz" refFor="des" refForName="childCenter1" op="equ"/>
              <dgm:constr type="primFontSz" for="des" forName="text6" refType="primFontSz" refFor="des" refForName="text1" op="equ"/>
              <dgm:constr type="userS" for="des" ptType="node" refType="w" refFor="ch" refForName="textCenter" fact="0.67"/>
            </dgm:constrLst>
          </dgm:if>
          <dgm:else name="Name37">
            <dgm:constrLst>
              <dgm:constr type="ctrX" for="ch" forName="textCenter" refType="w" fact="0.5"/>
              <dgm:constr type="t" for="ch" forName="textCenter" refType="h" fact="0.444"/>
              <dgm:constr type="w" for="ch" forName="textCenter" refType="w" fact="0.167"/>
              <dgm:constr type="h" for="ch" forName="textCenter" refType="w" refFor="ch" refForName="textCenter"/>
              <dgm:constr type="ctrX" for="ch" forName="cycle_1" refType="w" fact="0.5"/>
              <dgm:constr type="t" for="ch" forName="cycle_1"/>
              <dgm:constr type="w" for="ch" forName="cycle_1" refType="w" fact="0.263"/>
              <dgm:constr type="h" for="ch" forName="cycle_1" refType="w" refFor="ch" refForName="cycle_1"/>
              <dgm:constr type="l" for="ch" forName="cycle_2" refType="w" fact="0.062"/>
              <dgm:constr type="t" for="ch" forName="cycle_2" refType="h" fact="0.141"/>
              <dgm:constr type="w" for="ch" forName="cycle_2" refType="w" fact="0.263"/>
              <dgm:constr type="h" for="ch" forName="cycle_2" refType="w" refFor="ch" refForName="cycle_2"/>
              <dgm:constr type="l" for="ch" forName="cycle_3"/>
              <dgm:constr type="b" for="ch" forName="cycle_3" refType="h" fact="0.74"/>
              <dgm:constr type="w" for="ch" forName="cycle_3" refType="w" fact="0.263"/>
              <dgm:constr type="h" for="ch" forName="cycle_3" refType="w" refFor="ch" refForName="cycle_3"/>
              <dgm:constr type="l" for="ch" forName="cycle_4" refType="w" fact="0.2"/>
              <dgm:constr type="b" for="ch" forName="cycle_4" refType="h"/>
              <dgm:constr type="w" for="ch" forName="cycle_4" refType="w" fact="0.263"/>
              <dgm:constr type="h" for="ch" forName="cycle_4" refType="w" refFor="ch" refForName="cycle_4"/>
              <dgm:constr type="r" for="ch" forName="cycle_5" refType="w" fact="0.8"/>
              <dgm:constr type="b" for="ch" forName="cycle_5" refType="h"/>
              <dgm:constr type="w" for="ch" forName="cycle_5" refType="w" fact="0.263"/>
              <dgm:constr type="h" for="ch" forName="cycle_5" refType="w" refFor="ch" refForName="cycle_5"/>
              <dgm:constr type="r" for="ch" forName="cycle_6" refType="w"/>
              <dgm:constr type="b" for="ch" forName="cycle_6" refType="h" fact="0.74"/>
              <dgm:constr type="w" for="ch" forName="cycle_6" refType="w" fact="0.263"/>
              <dgm:constr type="h" for="ch" forName="cycle_6" refType="w" refFor="ch" refForName="cycle_6"/>
              <dgm:constr type="r" for="ch" forName="cycle_7" refType="w" fact="0.938"/>
              <dgm:constr type="t" for="ch" forName="cycle_7" refType="h" fact="0.141"/>
              <dgm:constr type="w" for="ch" forName="cycle_7" refType="w" fact="0.263"/>
              <dgm:constr type="h" for="ch" forName="cycle_7" refType="w" refFor="ch" refForName="cycle_7"/>
              <dgm:constr type="primFontSz" for="ch" forName="textCenter" val="65"/>
              <dgm:constr type="primFontSz" for="des" forName="childCenter1" val="65"/>
              <dgm:constr type="primFontSz" for="des" forName="text1" op="equ" val="65"/>
              <dgm:constr type="primFontSz" for="des" forName="childCenter2" refType="primFontSz" refFor="des" refForName="childCenter1" op="equ"/>
              <dgm:constr type="primFontSz" for="des" forName="text2" refType="primFontSz" refFor="des" refForName="text1" op="equ"/>
              <dgm:constr type="primFontSz" for="des" forName="childCenter3" refType="primFontSz" refFor="des" refForName="childCenter1" op="equ"/>
              <dgm:constr type="primFontSz" for="des" forName="text3" refType="primFontSz" refFor="des" refForName="text1" op="equ"/>
              <dgm:constr type="primFontSz" for="des" forName="childCenter4" refType="primFontSz" refFor="des" refForName="childCenter1" op="equ"/>
              <dgm:constr type="primFontSz" for="des" forName="text4" refType="primFontSz" refFor="des" refForName="text1" op="equ"/>
              <dgm:constr type="primFontSz" for="des" forName="childCenter5" refType="primFontSz" refFor="des" refForName="childCenter1" op="equ"/>
              <dgm:constr type="primFontSz" for="des" forName="text5" refType="primFontSz" refFor="des" refForName="text1" op="equ"/>
              <dgm:constr type="primFontSz" for="des" forName="childCenter6" refType="primFontSz" refFor="des" refForName="childCenter1" op="equ"/>
              <dgm:constr type="primFontSz" for="des" forName="text6" refType="primFontSz" refFor="des" refForName="text1" op="equ"/>
              <dgm:constr type="primFontSz" for="des" forName="childCenter7" refType="primFontSz" refFor="des" refForName="childCenter1" op="equ"/>
              <dgm:constr type="primFontSz" for="des" forName="text7" refType="primFontSz" refFor="des" refForName="text1" op="equ"/>
              <dgm:constr type="userS" for="des" ptType="node" refType="w" refFor="ch" refForName="textCenter" fact="0.67"/>
            </dgm:constrLst>
          </dgm:else>
        </dgm:choose>
      </dgm:else>
    </dgm:choose>
    <dgm:forEach name="Name38" axis="ch" ptType="node" cnt="1">
      <dgm:choose name="Name39">
        <dgm:if name="Name40" axis="des" func="maxDepth" op="lte" val="1">
          <dgm:layoutNode name="singleCycle">
            <dgm:choose name="Name41">
              <dgm:if name="Name42" axis="ch" ptType="node" func="cnt" op="equ" val="1">
                <dgm:choose name="Name43">
                  <dgm:if name="Name44" func="var" arg="dir" op="equ" val="norm">
                    <dgm:alg type="cycle">
                      <dgm:param type="stAng" val="90"/>
                      <dgm:param type="ctrShpMap" val="fNode"/>
                    </dgm:alg>
                  </dgm:if>
                  <dgm:else name="Name45">
                    <dgm:alg type="cycle">
                      <dgm:param type="stAng" val="-90"/>
                      <dgm:param type="spanAng" val="-360"/>
                      <dgm:param type="ctrShpMap" val="fNode"/>
                    </dgm:alg>
                  </dgm:else>
                </dgm:choose>
              </dgm:if>
              <dgm:else name="Name46">
                <dgm:choose name="Name47">
                  <dgm:if name="Name48" func="var" arg="dir" op="equ" val="norm">
                    <dgm:alg type="cycle">
                      <dgm:param type="ctrShpMap" val="fNode"/>
                    </dgm:alg>
                  </dgm:if>
                  <dgm:else name="Name49">
                    <dgm:alg type="cycle">
                      <dgm:param type="spanAng" val="-360"/>
                      <dgm:param type="ctrShpMap" val="fNode"/>
                    </dgm:alg>
                  </dgm:else>
                </dgm:choose>
              </dgm:else>
            </dgm:choose>
            <dgm:shape xmlns:r="http://schemas.openxmlformats.org/officeDocument/2006/relationships" r:blip="">
              <dgm:adjLst/>
            </dgm:shape>
            <dgm:presOf/>
            <dgm:choose name="Name50">
              <dgm:if name="Name51" axis="ch" ptType="node" func="cnt" op="equ" val="0">
                <dgm:constrLst>
                  <dgm:constr type="w" for="ch" forName="singleCenter" refType="w"/>
                  <dgm:constr type="h" for="ch" forName="singleCenter" refType="w" refFor="ch" refForName="singleCenter"/>
                </dgm:constrLst>
              </dgm:if>
              <dgm:if name="Name52" axis="ch" ptType="node" func="cnt" op="equ" val="1">
                <dgm:constrLst>
                  <dgm:constr type="w" for="ch" forName="singleCenter" refType="w" fact="0.5"/>
                  <dgm:constr type="h" for="ch" forName="singleCenter" refType="w" refFor="ch" refForName="singleCenter"/>
                  <dgm:constr type="userS" for="ch" ptType="node" refType="w" refFor="ch" refForName="singleCenter" fact="0.67"/>
                </dgm:constrLst>
              </dgm:if>
              <dgm:else name="Name53">
                <dgm:constrLst>
                  <dgm:constr type="w" for="ch" forName="singleCenter" refType="w" fact="0.3"/>
                  <dgm:constr type="h" for="ch" forName="singleCenter" refType="w" refFor="ch" refForName="singleCenter"/>
                  <dgm:constr type="userS" for="ch" ptType="node" refType="w" refFor="ch" refForName="singleCenter" fact="0.67"/>
                </dgm:constrLst>
              </dgm:else>
            </dgm:choose>
            <dgm:layoutNode name="singleCenter" styleLbl="node1">
              <dgm:varLst>
                <dgm:chMax val="7"/>
                <dgm:chPref val="7"/>
              </dgm:varLst>
              <dgm:alg type="tx"/>
              <dgm:shape xmlns:r="http://schemas.openxmlformats.org/officeDocument/2006/relationships" type="roundRect" r:blip="">
                <dgm:adjLst/>
              </dgm:shape>
              <dgm:presOf axis="self" ptType="node"/>
              <dgm:constrLst>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name="Name54" axis="ch" cnt="21">
              <dgm:forEach name="Name55" axis="self" ptType="parTrans">
                <dgm:layoutNode name="Name56">
                  <dgm:alg type="conn">
                    <dgm:param type="dim" val="1D"/>
                    <dgm:param type="begPts" val="auto"/>
                    <dgm:param type="endPts" val="auto"/>
                    <dgm:param type="begSty" val="noArr"/>
                    <dgm:param type="endSty" val="noArr"/>
                  </dgm:alg>
                  <dgm:shape xmlns:r="http://schemas.openxmlformats.org/officeDocument/2006/relationships" type="conn" r:blip="">
                    <dgm:adjLst/>
                  </dgm:shape>
                  <dgm:presOf axis="self"/>
                  <dgm:constrLst>
                    <dgm:constr type="begPad"/>
                    <dgm:constr type="endPad"/>
                  </dgm:constrLst>
                </dgm:layoutNode>
              </dgm:forEach>
              <dgm:forEach name="Name57" axis="self" ptType="node">
                <dgm:layoutNode name="text0" styleLbl="node1">
                  <dgm:varLst>
                    <dgm:bulletEnabled val="1"/>
                  </dgm:varLst>
                  <dgm:alg type="tx"/>
                  <dgm:shape xmlns:r="http://schemas.openxmlformats.org/officeDocument/2006/relationships" type="roundRect" r:blip="">
                    <dgm:adjLst/>
                  </dgm:shape>
                  <dgm:presOf axis="desOr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dgm:forEach>
          </dgm:layoutNode>
        </dgm:if>
        <dgm:else name="Name58">
          <dgm:layoutNode name="textCenter" styleLbl="node1">
            <dgm:alg type="tx"/>
            <dgm:shape xmlns:r="http://schemas.openxmlformats.org/officeDocument/2006/relationships" type="roundRect" r:blip="">
              <dgm:adjLst/>
            </dgm:shape>
            <dgm:presOf axis="self" ptType="node"/>
            <dgm:constrLst>
              <dgm:constr type="tMarg" refType="primFontSz" fact="0.2"/>
              <dgm:constr type="bMarg" refType="primFontSz" fact="0.2"/>
              <dgm:constr type="lMarg" refType="primFontSz" fact="0.2"/>
              <dgm:constr type="rMarg" refType="primFontSz" fact="0.2"/>
            </dgm:constrLst>
            <dgm:ruleLst>
              <dgm:rule type="primFontSz" val="5" fact="NaN" max="NaN"/>
            </dgm:ruleLst>
          </dgm:layoutNode>
          <dgm:choose name="Name59">
            <dgm:if name="Name60" axis="ch" ptType="node" func="cnt" op="gte" val="1">
              <dgm:layoutNode name="cycle_1">
                <dgm:choose name="Name61">
                  <dgm:if name="Name62" func="var" arg="dir" op="equ" val="norm">
                    <dgm:choose name="Name63">
                      <dgm:if name="Name64" axis="ch" ptType="node" func="cnt" op="equ" val="1">
                        <dgm:choose name="Name65">
                          <dgm:if name="Name66" axis="ch ch" ptType="node node" st="1 1" cnt="1 0" func="cnt" op="equ" val="1">
                            <dgm:alg type="cycle">
                              <dgm:param type="ctrShpMap" val="fNode"/>
                              <dgm:param type="stAng" val="90"/>
                            </dgm:alg>
                          </dgm:if>
                          <dgm:if name="Name67" axis="ch ch" ptType="node node" st="1 1" cnt="1 0" func="cnt" op="equ" val="2">
                            <dgm:alg type="cycle">
                              <dgm:param type="ctrShpMap" val="fNode"/>
                              <dgm:param type="stAng" val="45"/>
                              <dgm:param type="spanAng" val="90"/>
                            </dgm:alg>
                          </dgm:if>
                          <dgm:else name="Name68">
                            <dgm:alg type="cycle">
                              <dgm:param type="ctrShpMap" val="fNode"/>
                              <dgm:param type="stAng" val="0"/>
                              <dgm:param type="spanAng" val="180"/>
                            </dgm:alg>
                          </dgm:else>
                        </dgm:choose>
                      </dgm:if>
                      <dgm:if name="Name69" axis="ch" ptType="node" func="cnt" op="equ" val="2">
                        <dgm:choose name="Name70">
                          <dgm:if name="Name71" axis="ch ch" ptType="node node" st="1 1" cnt="1 0" func="cnt" op="equ" val="1">
                            <dgm:alg type="cycle">
                              <dgm:param type="ctrShpMap" val="fNode"/>
                              <dgm:param type="stAng" val="0"/>
                            </dgm:alg>
                          </dgm:if>
                          <dgm:if name="Name72" axis="ch ch" ptType="node node" st="1 1" cnt="1 0" func="cnt" op="equ" val="2">
                            <dgm:alg type="cycle">
                              <dgm:param type="ctrShpMap" val="fNode"/>
                              <dgm:param type="stAng" val="315"/>
                              <dgm:param type="spanAng" val="90"/>
                            </dgm:alg>
                          </dgm:if>
                          <dgm:else name="Name73">
                            <dgm:alg type="cycle">
                              <dgm:param type="ctrShpMap" val="fNode"/>
                              <dgm:param type="stAng" val="270"/>
                              <dgm:param type="spanAng" val="180"/>
                            </dgm:alg>
                          </dgm:else>
                        </dgm:choose>
                      </dgm:if>
                      <dgm:if name="Name74" axis="ch" ptType="node" func="cnt" op="equ" val="3">
                        <dgm:choose name="Name75">
                          <dgm:if name="Name76" axis="ch ch" ptType="node node" st="1 1" cnt="1 0" func="cnt" op="equ" val="1">
                            <dgm:alg type="cycle">
                              <dgm:param type="ctrShpMap" val="fNode"/>
                              <dgm:param type="stAng" val="0"/>
                            </dgm:alg>
                          </dgm:if>
                          <dgm:if name="Name77" axis="ch ch" ptType="node node" st="1 1" cnt="1 0" func="cnt" op="equ" val="2">
                            <dgm:alg type="cycle">
                              <dgm:param type="ctrShpMap" val="fNode"/>
                              <dgm:param type="stAng" val="315"/>
                              <dgm:param type="spanAng" val="90"/>
                            </dgm:alg>
                          </dgm:if>
                          <dgm:else name="Name78">
                            <dgm:alg type="cycle">
                              <dgm:param type="ctrShpMap" val="fNode"/>
                              <dgm:param type="stAng" val="270"/>
                              <dgm:param type="spanAng" val="180"/>
                            </dgm:alg>
                          </dgm:else>
                        </dgm:choose>
                      </dgm:if>
                      <dgm:if name="Name79" axis="ch" ptType="node" func="cnt" op="equ" val="4">
                        <dgm:choose name="Name80">
                          <dgm:if name="Name81" axis="ch ch" ptType="node node" st="1 1" cnt="1 0" func="cnt" op="equ" val="1">
                            <dgm:alg type="cycle">
                              <dgm:param type="ctrShpMap" val="fNode"/>
                              <dgm:param type="stAng" val="0"/>
                            </dgm:alg>
                          </dgm:if>
                          <dgm:if name="Name82" axis="ch ch" ptType="node node" st="1 1" cnt="1 0" func="cnt" op="equ" val="2">
                            <dgm:alg type="cycle">
                              <dgm:param type="ctrShpMap" val="fNode"/>
                              <dgm:param type="stAng" val="315"/>
                              <dgm:param type="spanAng" val="90"/>
                            </dgm:alg>
                          </dgm:if>
                          <dgm:else name="Name83">
                            <dgm:alg type="cycle">
                              <dgm:param type="ctrShpMap" val="fNode"/>
                              <dgm:param type="stAng" val="292.5"/>
                              <dgm:param type="spanAng" val="135"/>
                            </dgm:alg>
                          </dgm:else>
                        </dgm:choose>
                      </dgm:if>
                      <dgm:if name="Name84" axis="ch" ptType="node" func="cnt" op="equ" val="5">
                        <dgm:choose name="Name85">
                          <dgm:if name="Name86" axis="ch ch" ptType="node node" st="1 1" cnt="1 0" func="cnt" op="equ" val="1">
                            <dgm:alg type="cycle">
                              <dgm:param type="ctrShpMap" val="fNode"/>
                              <dgm:param type="stAng" val="0"/>
                            </dgm:alg>
                          </dgm:if>
                          <dgm:if name="Name87" axis="ch ch" ptType="node node" st="1 1" cnt="1 0" func="cnt" op="equ" val="2">
                            <dgm:alg type="cycle">
                              <dgm:param type="ctrShpMap" val="fNode"/>
                              <dgm:param type="stAng" val="315"/>
                              <dgm:param type="spanAng" val="90"/>
                            </dgm:alg>
                          </dgm:if>
                          <dgm:else name="Name88">
                            <dgm:alg type="cycle">
                              <dgm:param type="ctrShpMap" val="fNode"/>
                              <dgm:param type="stAng" val="0"/>
                              <dgm:param type="spanAng" val="360"/>
                            </dgm:alg>
                          </dgm:else>
                        </dgm:choose>
                      </dgm:if>
                      <dgm:if name="Name89" axis="ch" ptType="node" func="cnt" op="equ" val="6">
                        <dgm:choose name="Name90">
                          <dgm:if name="Name91" axis="ch ch" ptType="node node" st="1 1" cnt="1 0" func="cnt" op="equ" val="1">
                            <dgm:alg type="cycle">
                              <dgm:param type="ctrShpMap" val="fNode"/>
                              <dgm:param type="stAng" val="0"/>
                            </dgm:alg>
                          </dgm:if>
                          <dgm:if name="Name92" axis="ch ch" ptType="node node" st="1 1" cnt="1 0" func="cnt" op="equ" val="2">
                            <dgm:alg type="cycle">
                              <dgm:param type="ctrShpMap" val="fNode"/>
                              <dgm:param type="stAng" val="315"/>
                              <dgm:param type="spanAng" val="90"/>
                            </dgm:alg>
                          </dgm:if>
                          <dgm:else name="Name93">
                            <dgm:alg type="cycle">
                              <dgm:param type="ctrShpMap" val="fNode"/>
                              <dgm:param type="stAng" val="0"/>
                              <dgm:param type="spanAng" val="360"/>
                            </dgm:alg>
                          </dgm:else>
                        </dgm:choose>
                      </dgm:if>
                      <dgm:if name="Name94" axis="ch" ptType="node" func="cnt" op="gte" val="7">
                        <dgm:choose name="Name95">
                          <dgm:if name="Name96" axis="ch ch" ptType="node node" st="1 1" cnt="1 0" func="cnt" op="equ" val="1">
                            <dgm:alg type="cycle">
                              <dgm:param type="ctrShpMap" val="fNode"/>
                              <dgm:param type="stAng" val="0"/>
                            </dgm:alg>
                          </dgm:if>
                          <dgm:if name="Name97" axis="ch ch" ptType="node node" st="1 1" cnt="1 0" func="cnt" op="equ" val="2">
                            <dgm:alg type="cycle">
                              <dgm:param type="ctrShpMap" val="fNode"/>
                              <dgm:param type="stAng" val="315"/>
                              <dgm:param type="spanAng" val="90"/>
                            </dgm:alg>
                          </dgm:if>
                          <dgm:else name="Name98">
                            <dgm:alg type="cycle">
                              <dgm:param type="ctrShpMap" val="fNode"/>
                              <dgm:param type="stAng" val="0"/>
                              <dgm:param type="spanAng" val="360"/>
                            </dgm:alg>
                          </dgm:else>
                        </dgm:choose>
                      </dgm:if>
                      <dgm:else name="Name99"/>
                    </dgm:choose>
                  </dgm:if>
                  <dgm:else name="Name100">
                    <dgm:choose name="Name101">
                      <dgm:if name="Name102" axis="ch" ptType="node" func="cnt" op="equ" val="1">
                        <dgm:choose name="Name103">
                          <dgm:if name="Name104" axis="ch ch" ptType="node node" st="1 1" cnt="1 0" func="cnt" op="equ" val="1">
                            <dgm:alg type="cycle">
                              <dgm:param type="ctrShpMap" val="fNode"/>
                              <dgm:param type="stAng" val="270"/>
                            </dgm:alg>
                          </dgm:if>
                          <dgm:if name="Name105" axis="ch ch" ptType="node node" st="1 1" cnt="1 0" func="cnt" op="equ" val="2">
                            <dgm:alg type="cycle">
                              <dgm:param type="ctrShpMap" val="fNode"/>
                              <dgm:param type="stAng" val="315"/>
                              <dgm:param type="spanAng" val="-90"/>
                            </dgm:alg>
                          </dgm:if>
                          <dgm:else name="Name106">
                            <dgm:alg type="cycle">
                              <dgm:param type="ctrShpMap" val="fNode"/>
                              <dgm:param type="stAng" val="0"/>
                              <dgm:param type="spanAng" val="-180"/>
                            </dgm:alg>
                          </dgm:else>
                        </dgm:choose>
                      </dgm:if>
                      <dgm:if name="Name107" axis="ch" ptType="node" func="cnt" op="equ" val="2">
                        <dgm:choose name="Name108">
                          <dgm:if name="Name109" axis="ch ch" ptType="node node" st="1 1" cnt="1 0" func="cnt" op="equ" val="1">
                            <dgm:alg type="cycle">
                              <dgm:param type="ctrShpMap" val="fNode"/>
                              <dgm:param type="stAng" val="0"/>
                            </dgm:alg>
                          </dgm:if>
                          <dgm:if name="Name110" axis="ch ch" ptType="node node" st="1 1" cnt="1 0" func="cnt" op="equ" val="2">
                            <dgm:alg type="cycle">
                              <dgm:param type="ctrShpMap" val="fNode"/>
                              <dgm:param type="stAng" val="45"/>
                              <dgm:param type="spanAng" val="-90"/>
                            </dgm:alg>
                          </dgm:if>
                          <dgm:else name="Name111">
                            <dgm:alg type="cycle">
                              <dgm:param type="ctrShpMap" val="fNode"/>
                              <dgm:param type="stAng" val="90"/>
                              <dgm:param type="spanAng" val="-180"/>
                            </dgm:alg>
                          </dgm:else>
                        </dgm:choose>
                      </dgm:if>
                      <dgm:if name="Name112" axis="ch" ptType="node" func="cnt" op="equ" val="3">
                        <dgm:choose name="Name113">
                          <dgm:if name="Name114" axis="ch ch" ptType="node node" st="1 1" cnt="1 0" func="cnt" op="equ" val="1">
                            <dgm:alg type="cycle">
                              <dgm:param type="ctrShpMap" val="fNode"/>
                              <dgm:param type="stAng" val="0"/>
                            </dgm:alg>
                          </dgm:if>
                          <dgm:if name="Name115" axis="ch ch" ptType="node node" st="1 1" cnt="1 0" func="cnt" op="equ" val="2">
                            <dgm:alg type="cycle">
                              <dgm:param type="ctrShpMap" val="fNode"/>
                              <dgm:param type="stAng" val="45"/>
                              <dgm:param type="spanAng" val="-90"/>
                            </dgm:alg>
                          </dgm:if>
                          <dgm:else name="Name116">
                            <dgm:alg type="cycle">
                              <dgm:param type="ctrShpMap" val="fNode"/>
                              <dgm:param type="stAng" val="90"/>
                              <dgm:param type="spanAng" val="-180"/>
                            </dgm:alg>
                          </dgm:else>
                        </dgm:choose>
                      </dgm:if>
                      <dgm:if name="Name117" axis="ch" ptType="node" func="cnt" op="equ" val="4">
                        <dgm:choose name="Name118">
                          <dgm:if name="Name119" axis="ch ch" ptType="node node" st="1 1" cnt="1 0" func="cnt" op="equ" val="1">
                            <dgm:alg type="cycle">
                              <dgm:param type="ctrShpMap" val="fNode"/>
                              <dgm:param type="stAng" val="0"/>
                            </dgm:alg>
                          </dgm:if>
                          <dgm:if name="Name120" axis="ch ch" ptType="node node" st="1 1" cnt="1 0" func="cnt" op="equ" val="2">
                            <dgm:alg type="cycle">
                              <dgm:param type="ctrShpMap" val="fNode"/>
                              <dgm:param type="stAng" val="45"/>
                              <dgm:param type="spanAng" val="-90"/>
                            </dgm:alg>
                          </dgm:if>
                          <dgm:else name="Name121">
                            <dgm:alg type="cycle">
                              <dgm:param type="ctrShpMap" val="fNode"/>
                              <dgm:param type="stAng" val="67.5"/>
                              <dgm:param type="spanAng" val="-135"/>
                            </dgm:alg>
                          </dgm:else>
                        </dgm:choose>
                      </dgm:if>
                      <dgm:if name="Name122" axis="ch" ptType="node" func="cnt" op="equ" val="5">
                        <dgm:choose name="Name123">
                          <dgm:if name="Name124" axis="ch ch" ptType="node node" st="1 1" cnt="1 0" func="cnt" op="equ" val="1">
                            <dgm:alg type="cycle">
                              <dgm:param type="ctrShpMap" val="fNode"/>
                              <dgm:param type="stAng" val="0"/>
                            </dgm:alg>
                          </dgm:if>
                          <dgm:if name="Name125" axis="ch ch" ptType="node node" st="1 1" cnt="1 0" func="cnt" op="equ" val="2">
                            <dgm:alg type="cycle">
                              <dgm:param type="ctrShpMap" val="fNode"/>
                              <dgm:param type="stAng" val="45"/>
                              <dgm:param type="spanAng" val="-90"/>
                            </dgm:alg>
                          </dgm:if>
                          <dgm:else name="Name126">
                            <dgm:alg type="cycle">
                              <dgm:param type="ctrShpMap" val="fNode"/>
                              <dgm:param type="stAng" val="0"/>
                              <dgm:param type="spanAng" val="-360"/>
                            </dgm:alg>
                          </dgm:else>
                        </dgm:choose>
                      </dgm:if>
                      <dgm:if name="Name127" axis="ch" ptType="node" func="cnt" op="equ" val="6">
                        <dgm:choose name="Name128">
                          <dgm:if name="Name129" axis="ch ch" ptType="node node" st="1 1" cnt="1 0" func="cnt" op="equ" val="1">
                            <dgm:alg type="cycle">
                              <dgm:param type="ctrShpMap" val="fNode"/>
                              <dgm:param type="stAng" val="0"/>
                            </dgm:alg>
                          </dgm:if>
                          <dgm:if name="Name130" axis="ch ch" ptType="node node" st="1 1" cnt="1 0" func="cnt" op="equ" val="2">
                            <dgm:alg type="cycle">
                              <dgm:param type="ctrShpMap" val="fNode"/>
                              <dgm:param type="stAng" val="45"/>
                              <dgm:param type="spanAng" val="-90"/>
                            </dgm:alg>
                          </dgm:if>
                          <dgm:else name="Name131">
                            <dgm:alg type="cycle">
                              <dgm:param type="ctrShpMap" val="fNode"/>
                              <dgm:param type="stAng" val="0"/>
                              <dgm:param type="spanAng" val="-360"/>
                            </dgm:alg>
                          </dgm:else>
                        </dgm:choose>
                      </dgm:if>
                      <dgm:if name="Name132" axis="ch" ptType="node" func="cnt" op="gte" val="7">
                        <dgm:choose name="Name133">
                          <dgm:if name="Name134" axis="ch ch" ptType="node node" st="1 1" cnt="1 0" func="cnt" op="equ" val="1">
                            <dgm:alg type="cycle">
                              <dgm:param type="ctrShpMap" val="fNode"/>
                              <dgm:param type="stAng" val="0"/>
                            </dgm:alg>
                          </dgm:if>
                          <dgm:if name="Name135" axis="ch ch" ptType="node node" st="1 1" cnt="1 0" func="cnt" op="equ" val="2">
                            <dgm:alg type="cycle">
                              <dgm:param type="ctrShpMap" val="fNode"/>
                              <dgm:param type="stAng" val="45"/>
                              <dgm:param type="spanAng" val="-90"/>
                            </dgm:alg>
                          </dgm:if>
                          <dgm:else name="Name136">
                            <dgm:alg type="cycle">
                              <dgm:param type="ctrShpMap" val="fNode"/>
                              <dgm:param type="stAng" val="0"/>
                              <dgm:param type="spanAng" val="-360"/>
                            </dgm:alg>
                          </dgm:else>
                        </dgm:choose>
                      </dgm:if>
                      <dgm:else name="Name137"/>
                    </dgm:choose>
                  </dgm:else>
                </dgm:choose>
                <dgm:shape xmlns:r="http://schemas.openxmlformats.org/officeDocument/2006/relationships" r:blip="">
                  <dgm:adjLst/>
                </dgm:shape>
                <dgm:presOf/>
                <dgm:constrLst>
                  <dgm:constr type="sp" refType="w" fact="0.1"/>
                  <dgm:constr type="sibSp" refType="w" fact="0.1"/>
                </dgm:constrLst>
                <dgm:forEach name="Name138" axis="ch" ptType="node" cnt="1">
                  <dgm:layoutNode name="childCenter1" styleLbl="node1">
                    <dgm:alg type="tx"/>
                    <dgm:shape xmlns:r="http://schemas.openxmlformats.org/officeDocument/2006/relationships" type="roundRect" r:blip="">
                      <dgm:adjLst/>
                    </dgm:shape>
                    <dgm:presOf axis="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name="Name139" axis="ch">
                    <dgm:forEach name="Name140" axis="self" ptType="parTrans">
                      <dgm:layoutNode name="Name141">
                        <dgm:alg type="conn">
                          <dgm:param type="dim" val="1D"/>
                          <dgm:param type="begPts" val="auto"/>
                          <dgm:param type="endPts" val="auto"/>
                          <dgm:param type="begSty" val="noArr"/>
                          <dgm:param type="endSty" val="noArr"/>
                        </dgm:alg>
                        <dgm:shape xmlns:r="http://schemas.openxmlformats.org/officeDocument/2006/relationships" type="conn" r:blip="">
                          <dgm:adjLst/>
                        </dgm:shape>
                        <dgm:presOf axis="self"/>
                        <dgm:constrLst>
                          <dgm:constr type="begPad"/>
                          <dgm:constr type="endPad"/>
                        </dgm:constrLst>
                      </dgm:layoutNode>
                    </dgm:forEach>
                    <dgm:forEach name="Name142" axis="self" ptType="node">
                      <dgm:layoutNode name="text1" styleLbl="node1">
                        <dgm:varLst>
                          <dgm:bulletEnabled val="1"/>
                        </dgm:varLst>
                        <dgm:alg type="tx"/>
                        <dgm:shape xmlns:r="http://schemas.openxmlformats.org/officeDocument/2006/relationships" type="roundRect" r:blip="">
                          <dgm:adjLst/>
                        </dgm:shape>
                        <dgm:presOf axis="desOr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dgm:forEach>
                </dgm:forEach>
              </dgm:layoutNode>
              <dgm:forEach name="Name143" axis="ch" ptType="parTrans" cnt="1">
                <dgm:layoutNode name="Name144">
                  <dgm:alg type="conn">
                    <dgm:param type="dim" val="1D"/>
                    <dgm:param type="begPts" val="auto"/>
                    <dgm:param type="endPts" val="auto"/>
                    <dgm:param type="endSty" val="noArr"/>
                    <dgm:param type="srcNode" val="textCenter"/>
                    <dgm:param type="dstNode" val="childCenter1"/>
                  </dgm:alg>
                  <dgm:shape xmlns:r="http://schemas.openxmlformats.org/officeDocument/2006/relationships" type="conn" r:blip="" zOrderOff="-999">
                    <dgm:adjLst/>
                  </dgm:shape>
                  <dgm:presOf axis="self"/>
                  <dgm:constrLst>
                    <dgm:constr type="h"/>
                    <dgm:constr type="begPad"/>
                    <dgm:constr type="endPad"/>
                  </dgm:constrLst>
                </dgm:layoutNode>
              </dgm:forEach>
            </dgm:if>
            <dgm:else name="Name145"/>
          </dgm:choose>
          <dgm:choose name="Name146">
            <dgm:if name="Name147" axis="ch" ptType="node" func="cnt" op="gte" val="2">
              <dgm:layoutNode name="cycle_2">
                <dgm:choose name="Name148">
                  <dgm:if name="Name149" func="var" arg="dir" op="equ" val="norm">
                    <dgm:choose name="Name150">
                      <dgm:if name="Name151" axis="ch" ptType="node" func="cnt" op="equ" val="2">
                        <dgm:choose name="Name152">
                          <dgm:if name="Name153" axis="ch ch" ptType="node node" st="2 1" cnt="1 0" func="cnt" op="equ" val="1">
                            <dgm:alg type="cycle">
                              <dgm:param type="ctrShpMap" val="fNode"/>
                              <dgm:param type="stAng" val="180"/>
                            </dgm:alg>
                          </dgm:if>
                          <dgm:if name="Name154" axis="ch ch" ptType="node node" st="2 1" cnt="1 0" func="cnt" op="equ" val="2">
                            <dgm:alg type="cycle">
                              <dgm:param type="ctrShpMap" val="fNode"/>
                              <dgm:param type="stAng" val="135"/>
                              <dgm:param type="spanAng" val="90"/>
                            </dgm:alg>
                          </dgm:if>
                          <dgm:else name="Name155">
                            <dgm:alg type="cycle">
                              <dgm:param type="ctrShpMap" val="fNode"/>
                              <dgm:param type="stAng" val="90"/>
                              <dgm:param type="spanAng" val="180"/>
                            </dgm:alg>
                          </dgm:else>
                        </dgm:choose>
                      </dgm:if>
                      <dgm:if name="Name156" axis="ch" ptType="node" func="cnt" op="equ" val="3">
                        <dgm:choose name="Name157">
                          <dgm:if name="Name158" axis="ch ch" ptType="node node" st="2 1" cnt="1 0" func="cnt" op="equ" val="1">
                            <dgm:alg type="cycle">
                              <dgm:param type="ctrShpMap" val="fNode"/>
                              <dgm:param type="stAng" val="120"/>
                              <dgm:param type="horzAlign" val="r"/>
                              <dgm:param type="vertAlign" val="b"/>
                            </dgm:alg>
                          </dgm:if>
                          <dgm:if name="Name159" axis="ch ch" ptType="node node" st="2 1" cnt="1 0" func="cnt" op="equ" val="2">
                            <dgm:alg type="cycle">
                              <dgm:param type="ctrShpMap" val="fNode"/>
                              <dgm:param type="stAng" val="75"/>
                              <dgm:param type="spanAng" val="90"/>
                              <dgm:param type="horzAlign" val="r"/>
                              <dgm:param type="vertAlign" val="b"/>
                            </dgm:alg>
                          </dgm:if>
                          <dgm:else name="Name160">
                            <dgm:alg type="cycle">
                              <dgm:param type="ctrShpMap" val="fNode"/>
                              <dgm:param type="stAng" val="30"/>
                              <dgm:param type="spanAng" val="180"/>
                            </dgm:alg>
                          </dgm:else>
                        </dgm:choose>
                      </dgm:if>
                      <dgm:if name="Name161" axis="ch" ptType="node" func="cnt" op="equ" val="4">
                        <dgm:choose name="Name162">
                          <dgm:if name="Name163" axis="ch ch" ptType="node node" st="2 1" cnt="1 0" func="cnt" op="equ" val="1">
                            <dgm:alg type="cycle">
                              <dgm:param type="ctrShpMap" val="fNode"/>
                              <dgm:param type="stAng" val="90"/>
                            </dgm:alg>
                          </dgm:if>
                          <dgm:if name="Name164" axis="ch ch" ptType="node node" st="2 1" cnt="1 0" func="cnt" op="equ" val="2">
                            <dgm:alg type="cycle">
                              <dgm:param type="ctrShpMap" val="fNode"/>
                              <dgm:param type="stAng" val="45"/>
                              <dgm:param type="spanAng" val="90"/>
                            </dgm:alg>
                          </dgm:if>
                          <dgm:else name="Name165">
                            <dgm:alg type="cycle">
                              <dgm:param type="ctrShpMap" val="fNode"/>
                              <dgm:param type="stAng" val="22.5"/>
                              <dgm:param type="spanAng" val="135"/>
                            </dgm:alg>
                          </dgm:else>
                        </dgm:choose>
                      </dgm:if>
                      <dgm:if name="Name166" axis="ch" ptType="node" func="cnt" op="equ" val="5">
                        <dgm:choose name="Name167">
                          <dgm:if name="Name168" axis="ch ch" ptType="node node" st="2 1" cnt="1 0" func="cnt" op="equ" val="1">
                            <dgm:alg type="cycle">
                              <dgm:param type="ctrShpMap" val="fNode"/>
                              <dgm:param type="stAng" val="72"/>
                            </dgm:alg>
                          </dgm:if>
                          <dgm:if name="Name169" axis="ch ch" ptType="node node" st="2 1" cnt="1 0" func="cnt" op="equ" val="2">
                            <dgm:alg type="cycle">
                              <dgm:param type="ctrShpMap" val="fNode"/>
                              <dgm:param type="stAng" val="27"/>
                              <dgm:param type="spanAng" val="90"/>
                            </dgm:alg>
                          </dgm:if>
                          <dgm:else name="Name170">
                            <dgm:alg type="cycle">
                              <dgm:param type="ctrShpMap" val="fNode"/>
                              <dgm:param type="stAng" val="0"/>
                              <dgm:param type="spanAng" val="360"/>
                            </dgm:alg>
                          </dgm:else>
                        </dgm:choose>
                      </dgm:if>
                      <dgm:if name="Name171" axis="ch" ptType="node" func="cnt" op="equ" val="6">
                        <dgm:choose name="Name172">
                          <dgm:if name="Name173" axis="ch ch" ptType="node node" st="2 1" cnt="1 0" func="cnt" op="equ" val="1">
                            <dgm:alg type="cycle">
                              <dgm:param type="ctrShpMap" val="fNode"/>
                              <dgm:param type="stAng" val="60"/>
                            </dgm:alg>
                          </dgm:if>
                          <dgm:if name="Name174" axis="ch ch" ptType="node node" st="2 1" cnt="1 0" func="cnt" op="equ" val="2">
                            <dgm:alg type="cycle">
                              <dgm:param type="ctrShpMap" val="fNode"/>
                              <dgm:param type="stAng" val="15"/>
                              <dgm:param type="spanAng" val="90"/>
                            </dgm:alg>
                          </dgm:if>
                          <dgm:else name="Name175">
                            <dgm:alg type="cycle">
                              <dgm:param type="ctrShpMap" val="fNode"/>
                              <dgm:param type="stAng" val="0"/>
                              <dgm:param type="spanAng" val="360"/>
                            </dgm:alg>
                          </dgm:else>
                        </dgm:choose>
                      </dgm:if>
                      <dgm:if name="Name176" axis="ch" ptType="node" func="cnt" op="gte" val="7">
                        <dgm:choose name="Name177">
                          <dgm:if name="Name178" axis="ch ch" ptType="node node" st="2 1" cnt="1 0" func="cnt" op="equ" val="1">
                            <dgm:alg type="cycle">
                              <dgm:param type="ctrShpMap" val="fNode"/>
                              <dgm:param type="stAng" val="51"/>
                            </dgm:alg>
                          </dgm:if>
                          <dgm:if name="Name179" axis="ch ch" ptType="node node" st="2 1" cnt="1 0" func="cnt" op="equ" val="2">
                            <dgm:alg type="cycle">
                              <dgm:param type="ctrShpMap" val="fNode"/>
                              <dgm:param type="stAng" val="6"/>
                              <dgm:param type="spanAng" val="90"/>
                            </dgm:alg>
                          </dgm:if>
                          <dgm:else name="Name180">
                            <dgm:alg type="cycle">
                              <dgm:param type="ctrShpMap" val="fNode"/>
                              <dgm:param type="stAng" val="0"/>
                              <dgm:param type="spanAng" val="360"/>
                            </dgm:alg>
                          </dgm:else>
                        </dgm:choose>
                      </dgm:if>
                      <dgm:else name="Name181"/>
                    </dgm:choose>
                  </dgm:if>
                  <dgm:else name="Name182">
                    <dgm:choose name="Name183">
                      <dgm:if name="Name184" axis="ch" ptType="node" func="cnt" op="equ" val="2">
                        <dgm:choose name="Name185">
                          <dgm:if name="Name186" axis="ch ch" ptType="node node" st="2 1" cnt="1 0" func="cnt" op="equ" val="1">
                            <dgm:alg type="cycle">
                              <dgm:param type="ctrShpMap" val="fNode"/>
                              <dgm:param type="stAng" val="180"/>
                            </dgm:alg>
                          </dgm:if>
                          <dgm:if name="Name187" axis="ch ch" ptType="node node" st="2 1" cnt="1 0" func="cnt" op="equ" val="2">
                            <dgm:alg type="cycle">
                              <dgm:param type="ctrShpMap" val="fNode"/>
                              <dgm:param type="stAng" val="225"/>
                              <dgm:param type="spanAng" val="-90"/>
                            </dgm:alg>
                          </dgm:if>
                          <dgm:else name="Name188">
                            <dgm:alg type="cycle">
                              <dgm:param type="ctrShpMap" val="fNode"/>
                              <dgm:param type="stAng" val="270"/>
                              <dgm:param type="spanAng" val="-180"/>
                            </dgm:alg>
                          </dgm:else>
                        </dgm:choose>
                      </dgm:if>
                      <dgm:if name="Name189" axis="ch" ptType="node" func="cnt" op="equ" val="3">
                        <dgm:choose name="Name190">
                          <dgm:if name="Name191" axis="ch ch" ptType="node node" st="2 1" cnt="1 0" func="cnt" op="equ" val="1">
                            <dgm:alg type="cycle">
                              <dgm:param type="ctrShpMap" val="fNode"/>
                              <dgm:param type="stAng" val="240"/>
                              <dgm:param type="horzAlign" val="l"/>
                              <dgm:param type="vertAlign" val="b"/>
                            </dgm:alg>
                          </dgm:if>
                          <dgm:if name="Name192" axis="ch ch" ptType="node node" st="2 1" cnt="1 0" func="cnt" op="equ" val="2">
                            <dgm:alg type="cycle">
                              <dgm:param type="ctrShpMap" val="fNode"/>
                              <dgm:param type="stAng" val="285"/>
                              <dgm:param type="spanAng" val="-90"/>
                              <dgm:param type="horzAlign" val="l"/>
                              <dgm:param type="vertAlign" val="b"/>
                            </dgm:alg>
                          </dgm:if>
                          <dgm:else name="Name193">
                            <dgm:alg type="cycle">
                              <dgm:param type="ctrShpMap" val="fNode"/>
                              <dgm:param type="stAng" val="330"/>
                              <dgm:param type="spanAng" val="-180"/>
                            </dgm:alg>
                          </dgm:else>
                        </dgm:choose>
                      </dgm:if>
                      <dgm:if name="Name194" axis="ch" ptType="node" func="cnt" op="equ" val="4">
                        <dgm:choose name="Name195">
                          <dgm:if name="Name196" axis="ch ch" ptType="node node" st="2 1" cnt="1 0" func="cnt" op="equ" val="1">
                            <dgm:alg type="cycle">
                              <dgm:param type="ctrShpMap" val="fNode"/>
                              <dgm:param type="stAng" val="270"/>
                            </dgm:alg>
                          </dgm:if>
                          <dgm:if name="Name197" axis="ch ch" ptType="node node" st="2 1" cnt="1 0" func="cnt" op="equ" val="2">
                            <dgm:alg type="cycle">
                              <dgm:param type="ctrShpMap" val="fNode"/>
                              <dgm:param type="stAng" val="315"/>
                              <dgm:param type="spanAng" val="-90"/>
                            </dgm:alg>
                          </dgm:if>
                          <dgm:else name="Name198">
                            <dgm:alg type="cycle">
                              <dgm:param type="ctrShpMap" val="fNode"/>
                              <dgm:param type="stAng" val="337.5"/>
                              <dgm:param type="spanAng" val="-135"/>
                            </dgm:alg>
                          </dgm:else>
                        </dgm:choose>
                      </dgm:if>
                      <dgm:if name="Name199" axis="ch" ptType="node" func="cnt" op="equ" val="5">
                        <dgm:choose name="Name200">
                          <dgm:if name="Name201" axis="ch ch" ptType="node node" st="2 1" cnt="1 0" func="cnt" op="equ" val="1">
                            <dgm:alg type="cycle">
                              <dgm:param type="ctrShpMap" val="fNode"/>
                              <dgm:param type="stAng" val="288"/>
                            </dgm:alg>
                          </dgm:if>
                          <dgm:if name="Name202" axis="ch ch" ptType="node node" st="2 1" cnt="1 0" func="cnt" op="equ" val="2">
                            <dgm:alg type="cycle">
                              <dgm:param type="ctrShpMap" val="fNode"/>
                              <dgm:param type="stAng" val="333"/>
                              <dgm:param type="spanAng" val="-90"/>
                            </dgm:alg>
                          </dgm:if>
                          <dgm:else name="Name203">
                            <dgm:alg type="cycle">
                              <dgm:param type="ctrShpMap" val="fNode"/>
                              <dgm:param type="stAng" val="0"/>
                              <dgm:param type="spanAng" val="-360"/>
                            </dgm:alg>
                          </dgm:else>
                        </dgm:choose>
                      </dgm:if>
                      <dgm:if name="Name204" axis="ch" ptType="node" func="cnt" op="equ" val="6">
                        <dgm:choose name="Name205">
                          <dgm:if name="Name206" axis="ch ch" ptType="node node" st="2 1" cnt="1 0" func="cnt" op="equ" val="1">
                            <dgm:alg type="cycle">
                              <dgm:param type="ctrShpMap" val="fNode"/>
                              <dgm:param type="stAng" val="300"/>
                            </dgm:alg>
                          </dgm:if>
                          <dgm:if name="Name207" axis="ch ch" ptType="node node" st="2 1" cnt="1 0" func="cnt" op="equ" val="2">
                            <dgm:alg type="cycle">
                              <dgm:param type="ctrShpMap" val="fNode"/>
                              <dgm:param type="stAng" val="345"/>
                              <dgm:param type="spanAng" val="-90"/>
                            </dgm:alg>
                          </dgm:if>
                          <dgm:else name="Name208">
                            <dgm:alg type="cycle">
                              <dgm:param type="ctrShpMap" val="fNode"/>
                              <dgm:param type="stAng" val="0"/>
                              <dgm:param type="spanAng" val="-360"/>
                            </dgm:alg>
                          </dgm:else>
                        </dgm:choose>
                      </dgm:if>
                      <dgm:if name="Name209" axis="ch" ptType="node" func="cnt" op="gte" val="7">
                        <dgm:choose name="Name210">
                          <dgm:if name="Name211" axis="ch ch" ptType="node node" st="2 1" cnt="1 0" func="cnt" op="equ" val="1">
                            <dgm:alg type="cycle">
                              <dgm:param type="ctrShpMap" val="fNode"/>
                              <dgm:param type="stAng" val="308"/>
                            </dgm:alg>
                          </dgm:if>
                          <dgm:if name="Name212" axis="ch ch" ptType="node node" st="2 1" cnt="1 0" func="cnt" op="equ" val="2">
                            <dgm:alg type="cycle">
                              <dgm:param type="ctrShpMap" val="fNode"/>
                              <dgm:param type="stAng" val="353"/>
                              <dgm:param type="spanAng" val="-90"/>
                            </dgm:alg>
                          </dgm:if>
                          <dgm:else name="Name213">
                            <dgm:alg type="cycle">
                              <dgm:param type="ctrShpMap" val="fNode"/>
                              <dgm:param type="stAng" val="0"/>
                              <dgm:param type="spanAng" val="-360"/>
                            </dgm:alg>
                          </dgm:else>
                        </dgm:choose>
                      </dgm:if>
                      <dgm:else name="Name214"/>
                    </dgm:choose>
                  </dgm:else>
                </dgm:choose>
                <dgm:shape xmlns:r="http://schemas.openxmlformats.org/officeDocument/2006/relationships" r:blip="">
                  <dgm:adjLst/>
                </dgm:shape>
                <dgm:presOf/>
                <dgm:constrLst>
                  <dgm:constr type="sp" refType="w" fact="0.1"/>
                  <dgm:constr type="sibSp" refType="w" fact="0.1"/>
                </dgm:constrLst>
                <dgm:forEach name="Name215" axis="ch" ptType="node" st="2" cnt="1">
                  <dgm:layoutNode name="childCenter2" styleLbl="node1">
                    <dgm:alg type="tx"/>
                    <dgm:shape xmlns:r="http://schemas.openxmlformats.org/officeDocument/2006/relationships" type="roundRect" r:blip="">
                      <dgm:adjLst/>
                    </dgm:shape>
                    <dgm:presOf axis="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name="Name216" axis="ch">
                    <dgm:forEach name="Name217" axis="self" ptType="parTrans">
                      <dgm:layoutNode name="Name218">
                        <dgm:alg type="conn">
                          <dgm:param type="dim" val="1D"/>
                          <dgm:param type="begPts" val="auto"/>
                          <dgm:param type="endPts" val="auto"/>
                          <dgm:param type="begSty" val="noArr"/>
                          <dgm:param type="endSty" val="noArr"/>
                        </dgm:alg>
                        <dgm:shape xmlns:r="http://schemas.openxmlformats.org/officeDocument/2006/relationships" type="conn" r:blip="">
                          <dgm:adjLst/>
                        </dgm:shape>
                        <dgm:presOf axis="self"/>
                        <dgm:constrLst>
                          <dgm:constr type="begPad"/>
                          <dgm:constr type="endPad"/>
                        </dgm:constrLst>
                      </dgm:layoutNode>
                    </dgm:forEach>
                    <dgm:forEach name="Name219" axis="self" ptType="node">
                      <dgm:layoutNode name="text2" styleLbl="node1">
                        <dgm:varLst>
                          <dgm:bulletEnabled val="1"/>
                        </dgm:varLst>
                        <dgm:alg type="tx"/>
                        <dgm:shape xmlns:r="http://schemas.openxmlformats.org/officeDocument/2006/relationships" type="roundRect" r:blip="">
                          <dgm:adjLst/>
                        </dgm:shape>
                        <dgm:presOf axis="desOr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dgm:forEach>
                </dgm:forEach>
              </dgm:layoutNode>
              <dgm:forEach name="Name220" axis="ch" ptType="parTrans" st="2" cnt="1">
                <dgm:layoutNode name="Name221">
                  <dgm:alg type="conn">
                    <dgm:param type="dim" val="1D"/>
                    <dgm:param type="begPts" val="auto"/>
                    <dgm:param type="endPts" val="auto"/>
                    <dgm:param type="endSty" val="noArr"/>
                    <dgm:param type="srcNode" val="textCenter"/>
                    <dgm:param type="dstNode" val="childCenter2"/>
                  </dgm:alg>
                  <dgm:shape xmlns:r="http://schemas.openxmlformats.org/officeDocument/2006/relationships" type="conn" r:blip="" zOrderOff="-999">
                    <dgm:adjLst/>
                  </dgm:shape>
                  <dgm:presOf axis="self"/>
                  <dgm:constrLst>
                    <dgm:constr type="h"/>
                    <dgm:constr type="begPad"/>
                    <dgm:constr type="endPad"/>
                  </dgm:constrLst>
                </dgm:layoutNode>
              </dgm:forEach>
            </dgm:if>
            <dgm:else name="Name222"/>
          </dgm:choose>
          <dgm:choose name="Name223">
            <dgm:if name="Name224" axis="ch" ptType="node" func="cnt" op="gte" val="3">
              <dgm:layoutNode name="cycle_3">
                <dgm:choose name="Name225">
                  <dgm:if name="Name226" func="var" arg="dir" op="equ" val="norm">
                    <dgm:choose name="Name227">
                      <dgm:if name="Name228" axis="ch" ptType="node" func="cnt" op="equ" val="3">
                        <dgm:choose name="Name229">
                          <dgm:if name="Name230" axis="ch ch" ptType="node node" st="3 1" cnt="1 0" func="cnt" op="equ" val="1">
                            <dgm:alg type="cycle">
                              <dgm:param type="ctrShpMap" val="fNode"/>
                              <dgm:param type="stAng" val="240"/>
                              <dgm:param type="horzAlign" val="l"/>
                              <dgm:param type="vertAlign" val="b"/>
                            </dgm:alg>
                          </dgm:if>
                          <dgm:if name="Name231" axis="ch ch" ptType="node node" st="3 1" cnt="1 0" func="cnt" op="equ" val="2">
                            <dgm:alg type="cycle">
                              <dgm:param type="ctrShpMap" val="fNode"/>
                              <dgm:param type="stAng" val="195"/>
                              <dgm:param type="spanAng" val="90"/>
                              <dgm:param type="horzAlign" val="l"/>
                              <dgm:param type="vertAlign" val="b"/>
                            </dgm:alg>
                          </dgm:if>
                          <dgm:else name="Name232">
                            <dgm:alg type="cycle">
                              <dgm:param type="ctrShpMap" val="fNode"/>
                              <dgm:param type="stAng" val="150"/>
                              <dgm:param type="spanAng" val="180"/>
                            </dgm:alg>
                          </dgm:else>
                        </dgm:choose>
                      </dgm:if>
                      <dgm:if name="Name233" axis="ch" ptType="node" func="cnt" op="equ" val="4">
                        <dgm:choose name="Name234">
                          <dgm:if name="Name235" axis="ch ch" ptType="node node" st="3 1" cnt="1 0" func="cnt" op="equ" val="1">
                            <dgm:alg type="cycle">
                              <dgm:param type="ctrShpMap" val="fNode"/>
                              <dgm:param type="stAng" val="180"/>
                            </dgm:alg>
                          </dgm:if>
                          <dgm:if name="Name236" axis="ch ch" ptType="node node" st="3 1" cnt="1 0" func="cnt" op="equ" val="2">
                            <dgm:alg type="cycle">
                              <dgm:param type="ctrShpMap" val="fNode"/>
                              <dgm:param type="stAng" val="135"/>
                              <dgm:param type="spanAng" val="90"/>
                            </dgm:alg>
                          </dgm:if>
                          <dgm:else name="Name237">
                            <dgm:alg type="cycle">
                              <dgm:param type="ctrShpMap" val="fNode"/>
                              <dgm:param type="stAng" val="112.5"/>
                              <dgm:param type="spanAng" val="135"/>
                            </dgm:alg>
                          </dgm:else>
                        </dgm:choose>
                      </dgm:if>
                      <dgm:if name="Name238" axis="ch" ptType="node" func="cnt" op="equ" val="5">
                        <dgm:choose name="Name239">
                          <dgm:if name="Name240" axis="ch ch" ptType="node node" st="3 1" cnt="1 0" func="cnt" op="equ" val="1">
                            <dgm:alg type="cycle">
                              <dgm:param type="ctrShpMap" val="fNode"/>
                              <dgm:param type="stAng" val="144"/>
                            </dgm:alg>
                          </dgm:if>
                          <dgm:if name="Name241" axis="ch ch" ptType="node node" st="3 1" cnt="1 0" func="cnt" op="equ" val="2">
                            <dgm:alg type="cycle">
                              <dgm:param type="ctrShpMap" val="fNode"/>
                              <dgm:param type="stAng" val="99"/>
                              <dgm:param type="spanAng" val="90"/>
                            </dgm:alg>
                          </dgm:if>
                          <dgm:else name="Name242">
                            <dgm:alg type="cycle">
                              <dgm:param type="ctrShpMap" val="fNode"/>
                              <dgm:param type="stAng" val="0"/>
                              <dgm:param type="spanAng" val="360"/>
                            </dgm:alg>
                          </dgm:else>
                        </dgm:choose>
                      </dgm:if>
                      <dgm:if name="Name243" axis="ch" ptType="node" func="cnt" op="equ" val="6">
                        <dgm:choose name="Name244">
                          <dgm:if name="Name245" axis="ch ch" ptType="node node" st="3 1" cnt="1 0" func="cnt" op="equ" val="1">
                            <dgm:alg type="cycle">
                              <dgm:param type="ctrShpMap" val="fNode"/>
                              <dgm:param type="stAng" val="120"/>
                            </dgm:alg>
                          </dgm:if>
                          <dgm:if name="Name246" axis="ch ch" ptType="node node" st="3 1" cnt="1 0" func="cnt" op="equ" val="2">
                            <dgm:alg type="cycle">
                              <dgm:param type="ctrShpMap" val="fNode"/>
                              <dgm:param type="stAng" val="75"/>
                              <dgm:param type="spanAng" val="90"/>
                            </dgm:alg>
                          </dgm:if>
                          <dgm:else name="Name247">
                            <dgm:alg type="cycle">
                              <dgm:param type="ctrShpMap" val="fNode"/>
                              <dgm:param type="stAng" val="0"/>
                              <dgm:param type="spanAng" val="360"/>
                            </dgm:alg>
                          </dgm:else>
                        </dgm:choose>
                      </dgm:if>
                      <dgm:if name="Name248" axis="ch" ptType="node" func="cnt" op="gte" val="7">
                        <dgm:choose name="Name249">
                          <dgm:if name="Name250" axis="ch ch" ptType="node node" st="3 1" cnt="1 0" func="cnt" op="equ" val="1">
                            <dgm:alg type="cycle">
                              <dgm:param type="ctrShpMap" val="fNode"/>
                              <dgm:param type="stAng" val="102"/>
                            </dgm:alg>
                          </dgm:if>
                          <dgm:if name="Name251" axis="ch ch" ptType="node node" st="3 1" cnt="1 0" func="cnt" op="equ" val="2">
                            <dgm:alg type="cycle">
                              <dgm:param type="ctrShpMap" val="fNode"/>
                              <dgm:param type="stAng" val="57"/>
                              <dgm:param type="spanAng" val="90"/>
                            </dgm:alg>
                          </dgm:if>
                          <dgm:else name="Name252">
                            <dgm:alg type="cycle">
                              <dgm:param type="ctrShpMap" val="fNode"/>
                              <dgm:param type="stAng" val="0"/>
                              <dgm:param type="spanAng" val="360"/>
                            </dgm:alg>
                          </dgm:else>
                        </dgm:choose>
                      </dgm:if>
                      <dgm:else name="Name253"/>
                    </dgm:choose>
                  </dgm:if>
                  <dgm:else name="Name254">
                    <dgm:choose name="Name255">
                      <dgm:if name="Name256" axis="ch" ptType="node" func="cnt" op="equ" val="3">
                        <dgm:choose name="Name257">
                          <dgm:if name="Name258" axis="ch ch" ptType="node node" st="3 1" cnt="1 0" func="cnt" op="equ" val="1">
                            <dgm:alg type="cycle">
                              <dgm:param type="ctrShpMap" val="fNode"/>
                              <dgm:param type="stAng" val="120"/>
                              <dgm:param type="horzAlign" val="r"/>
                              <dgm:param type="vertAlign" val="b"/>
                            </dgm:alg>
                          </dgm:if>
                          <dgm:if name="Name259" axis="ch ch" ptType="node node" st="3 1" cnt="1 0" func="cnt" op="equ" val="2">
                            <dgm:alg type="cycle">
                              <dgm:param type="ctrShpMap" val="fNode"/>
                              <dgm:param type="stAng" val="165"/>
                              <dgm:param type="spanAng" val="-90"/>
                              <dgm:param type="horzAlign" val="r"/>
                              <dgm:param type="vertAlign" val="b"/>
                            </dgm:alg>
                          </dgm:if>
                          <dgm:else name="Name260">
                            <dgm:alg type="cycle">
                              <dgm:param type="ctrShpMap" val="fNode"/>
                              <dgm:param type="stAng" val="210"/>
                              <dgm:param type="spanAng" val="-180"/>
                            </dgm:alg>
                          </dgm:else>
                        </dgm:choose>
                      </dgm:if>
                      <dgm:if name="Name261" axis="ch" ptType="node" func="cnt" op="equ" val="4">
                        <dgm:choose name="Name262">
                          <dgm:if name="Name263" axis="ch ch" ptType="node node" st="3 1" cnt="1 0" func="cnt" op="equ" val="1">
                            <dgm:alg type="cycle">
                              <dgm:param type="ctrShpMap" val="fNode"/>
                              <dgm:param type="stAng" val="180"/>
                            </dgm:alg>
                          </dgm:if>
                          <dgm:if name="Name264" axis="ch ch" ptType="node node" st="3 1" cnt="1 0" func="cnt" op="equ" val="2">
                            <dgm:alg type="cycle">
                              <dgm:param type="ctrShpMap" val="fNode"/>
                              <dgm:param type="stAng" val="225"/>
                              <dgm:param type="spanAng" val="-90"/>
                            </dgm:alg>
                          </dgm:if>
                          <dgm:else name="Name265">
                            <dgm:alg type="cycle">
                              <dgm:param type="ctrShpMap" val="fNode"/>
                              <dgm:param type="stAng" val="247.5"/>
                              <dgm:param type="spanAng" val="-135"/>
                            </dgm:alg>
                          </dgm:else>
                        </dgm:choose>
                      </dgm:if>
                      <dgm:if name="Name266" axis="ch" ptType="node" func="cnt" op="equ" val="5">
                        <dgm:choose name="Name267">
                          <dgm:if name="Name268" axis="ch ch" ptType="node node" st="3 1" cnt="1 0" func="cnt" op="equ" val="1">
                            <dgm:alg type="cycle">
                              <dgm:param type="ctrShpMap" val="fNode"/>
                              <dgm:param type="stAng" val="216"/>
                            </dgm:alg>
                          </dgm:if>
                          <dgm:if name="Name269" axis="ch ch" ptType="node node" st="3 1" cnt="1 0" func="cnt" op="equ" val="2">
                            <dgm:alg type="cycle">
                              <dgm:param type="ctrShpMap" val="fNode"/>
                              <dgm:param type="stAng" val="261"/>
                              <dgm:param type="spanAng" val="-90"/>
                            </dgm:alg>
                          </dgm:if>
                          <dgm:else name="Name270">
                            <dgm:alg type="cycle">
                              <dgm:param type="ctrShpMap" val="fNode"/>
                              <dgm:param type="stAng" val="0"/>
                              <dgm:param type="spanAng" val="-360"/>
                            </dgm:alg>
                          </dgm:else>
                        </dgm:choose>
                      </dgm:if>
                      <dgm:if name="Name271" axis="ch" ptType="node" func="cnt" op="equ" val="6">
                        <dgm:choose name="Name272">
                          <dgm:if name="Name273" axis="ch ch" ptType="node node" st="3 1" cnt="1 0" func="cnt" op="equ" val="1">
                            <dgm:alg type="cycle">
                              <dgm:param type="ctrShpMap" val="fNode"/>
                              <dgm:param type="stAng" val="240"/>
                            </dgm:alg>
                          </dgm:if>
                          <dgm:if name="Name274" axis="ch ch" ptType="node node" st="3 1" cnt="1 0" func="cnt" op="equ" val="2">
                            <dgm:alg type="cycle">
                              <dgm:param type="ctrShpMap" val="fNode"/>
                              <dgm:param type="stAng" val="285"/>
                              <dgm:param type="spanAng" val="-90"/>
                            </dgm:alg>
                          </dgm:if>
                          <dgm:else name="Name275">
                            <dgm:alg type="cycle">
                              <dgm:param type="ctrShpMap" val="fNode"/>
                              <dgm:param type="stAng" val="0"/>
                              <dgm:param type="spanAng" val="-360"/>
                            </dgm:alg>
                          </dgm:else>
                        </dgm:choose>
                      </dgm:if>
                      <dgm:if name="Name276" axis="ch" ptType="node" func="cnt" op="gte" val="7">
                        <dgm:choose name="Name277">
                          <dgm:if name="Name278" axis="ch ch" ptType="node node" st="3 1" cnt="1 0" func="cnt" op="equ" val="1">
                            <dgm:alg type="cycle">
                              <dgm:param type="ctrShpMap" val="fNode"/>
                              <dgm:param type="stAng" val="257"/>
                            </dgm:alg>
                          </dgm:if>
                          <dgm:if name="Name279" axis="ch ch" ptType="node node" st="3 1" cnt="1 0" func="cnt" op="equ" val="2">
                            <dgm:alg type="cycle">
                              <dgm:param type="ctrShpMap" val="fNode"/>
                              <dgm:param type="stAng" val="302"/>
                              <dgm:param type="spanAng" val="-90"/>
                            </dgm:alg>
                          </dgm:if>
                          <dgm:else name="Name280">
                            <dgm:alg type="cycle">
                              <dgm:param type="ctrShpMap" val="fNode"/>
                              <dgm:param type="stAng" val="0"/>
                              <dgm:param type="spanAng" val="-360"/>
                            </dgm:alg>
                          </dgm:else>
                        </dgm:choose>
                      </dgm:if>
                      <dgm:else name="Name281"/>
                    </dgm:choose>
                  </dgm:else>
                </dgm:choose>
                <dgm:shape xmlns:r="http://schemas.openxmlformats.org/officeDocument/2006/relationships" r:blip="">
                  <dgm:adjLst/>
                </dgm:shape>
                <dgm:presOf/>
                <dgm:constrLst>
                  <dgm:constr type="sp" refType="w" fact="0.1"/>
                  <dgm:constr type="sibSp" refType="w" fact="0.1"/>
                </dgm:constrLst>
                <dgm:forEach name="Name282" axis="ch" ptType="node" st="3" cnt="1">
                  <dgm:layoutNode name="childCenter3" styleLbl="node1">
                    <dgm:alg type="tx"/>
                    <dgm:shape xmlns:r="http://schemas.openxmlformats.org/officeDocument/2006/relationships" type="roundRect" r:blip="">
                      <dgm:adjLst/>
                    </dgm:shape>
                    <dgm:presOf axis="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name="Name283" axis="ch">
                    <dgm:forEach name="Name284" axis="self" ptType="parTrans">
                      <dgm:layoutNode name="Name285">
                        <dgm:alg type="conn">
                          <dgm:param type="dim" val="1D"/>
                          <dgm:param type="begPts" val="auto"/>
                          <dgm:param type="endPts" val="auto"/>
                          <dgm:param type="begSty" val="noArr"/>
                          <dgm:param type="endSty" val="noArr"/>
                        </dgm:alg>
                        <dgm:shape xmlns:r="http://schemas.openxmlformats.org/officeDocument/2006/relationships" type="conn" r:blip="">
                          <dgm:adjLst/>
                        </dgm:shape>
                        <dgm:presOf axis="self"/>
                        <dgm:constrLst>
                          <dgm:constr type="begPad"/>
                          <dgm:constr type="endPad"/>
                        </dgm:constrLst>
                      </dgm:layoutNode>
                    </dgm:forEach>
                    <dgm:forEach name="Name286" axis="self" ptType="node">
                      <dgm:layoutNode name="text3" styleLbl="node1">
                        <dgm:varLst>
                          <dgm:bulletEnabled val="1"/>
                        </dgm:varLst>
                        <dgm:alg type="tx"/>
                        <dgm:shape xmlns:r="http://schemas.openxmlformats.org/officeDocument/2006/relationships" type="roundRect" r:blip="">
                          <dgm:adjLst/>
                        </dgm:shape>
                        <dgm:presOf axis="desOr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dgm:forEach>
                </dgm:forEach>
              </dgm:layoutNode>
              <dgm:forEach name="Name287" axis="ch" ptType="parTrans" st="3" cnt="1">
                <dgm:layoutNode name="Name288">
                  <dgm:alg type="conn">
                    <dgm:param type="dim" val="1D"/>
                    <dgm:param type="begPts" val="auto"/>
                    <dgm:param type="endPts" val="auto"/>
                    <dgm:param type="endSty" val="noArr"/>
                    <dgm:param type="srcNode" val="textCenter"/>
                    <dgm:param type="dstNode" val="childCenter3"/>
                  </dgm:alg>
                  <dgm:shape xmlns:r="http://schemas.openxmlformats.org/officeDocument/2006/relationships" type="conn" r:blip="" zOrderOff="-999">
                    <dgm:adjLst/>
                  </dgm:shape>
                  <dgm:presOf axis="self"/>
                  <dgm:constrLst>
                    <dgm:constr type="h"/>
                    <dgm:constr type="begPad"/>
                    <dgm:constr type="endPad"/>
                  </dgm:constrLst>
                </dgm:layoutNode>
              </dgm:forEach>
            </dgm:if>
            <dgm:else name="Name289"/>
          </dgm:choose>
          <dgm:choose name="Name290">
            <dgm:if name="Name291" axis="ch" ptType="node" func="cnt" op="gte" val="4">
              <dgm:layoutNode name="cycle_4">
                <dgm:choose name="Name292">
                  <dgm:if name="Name293" func="var" arg="dir" op="equ" val="norm">
                    <dgm:choose name="Name294">
                      <dgm:if name="Name295" axis="ch" ptType="node" func="cnt" op="equ" val="4">
                        <dgm:choose name="Name296">
                          <dgm:if name="Name297" axis="ch ch" ptType="node node" st="4 1" cnt="1 0" func="cnt" op="equ" val="1">
                            <dgm:alg type="cycle">
                              <dgm:param type="ctrShpMap" val="fNode"/>
                              <dgm:param type="stAng" val="270"/>
                            </dgm:alg>
                          </dgm:if>
                          <dgm:if name="Name298" axis="ch ch" ptType="node node" st="4 1" cnt="1 0" func="cnt" op="equ" val="2">
                            <dgm:alg type="cycle">
                              <dgm:param type="ctrShpMap" val="fNode"/>
                              <dgm:param type="stAng" val="225"/>
                              <dgm:param type="spanAng" val="90"/>
                            </dgm:alg>
                          </dgm:if>
                          <dgm:else name="Name299">
                            <dgm:alg type="cycle">
                              <dgm:param type="ctrShpMap" val="fNode"/>
                              <dgm:param type="stAng" val="202.5"/>
                              <dgm:param type="spanAng" val="135"/>
                            </dgm:alg>
                          </dgm:else>
                        </dgm:choose>
                      </dgm:if>
                      <dgm:if name="Name300" axis="ch" ptType="node" func="cnt" op="equ" val="5">
                        <dgm:choose name="Name301">
                          <dgm:if name="Name302" axis="ch ch" ptType="node node" st="4 1" cnt="1 0" func="cnt" op="equ" val="1">
                            <dgm:alg type="cycle">
                              <dgm:param type="ctrShpMap" val="fNode"/>
                              <dgm:param type="stAng" val="216"/>
                            </dgm:alg>
                          </dgm:if>
                          <dgm:if name="Name303" axis="ch ch" ptType="node node" st="4 1" cnt="1 0" func="cnt" op="equ" val="2">
                            <dgm:alg type="cycle">
                              <dgm:param type="ctrShpMap" val="fNode"/>
                              <dgm:param type="stAng" val="171"/>
                              <dgm:param type="spanAng" val="90"/>
                            </dgm:alg>
                          </dgm:if>
                          <dgm:else name="Name304">
                            <dgm:alg type="cycle">
                              <dgm:param type="ctrShpMap" val="fNode"/>
                              <dgm:param type="stAng" val="0"/>
                              <dgm:param type="spanAng" val="360"/>
                            </dgm:alg>
                          </dgm:else>
                        </dgm:choose>
                      </dgm:if>
                      <dgm:if name="Name305" axis="ch" ptType="node" func="cnt" op="equ" val="6">
                        <dgm:choose name="Name306">
                          <dgm:if name="Name307" axis="ch ch" ptType="node node" st="4 1" cnt="1 0" func="cnt" op="equ" val="1">
                            <dgm:alg type="cycle">
                              <dgm:param type="ctrShpMap" val="fNode"/>
                              <dgm:param type="stAng" val="180"/>
                            </dgm:alg>
                          </dgm:if>
                          <dgm:if name="Name308" axis="ch ch" ptType="node node" st="4 1" cnt="1 0" func="cnt" op="equ" val="2">
                            <dgm:alg type="cycle">
                              <dgm:param type="ctrShpMap" val="fNode"/>
                              <dgm:param type="stAng" val="135"/>
                              <dgm:param type="spanAng" val="90"/>
                            </dgm:alg>
                          </dgm:if>
                          <dgm:else name="Name309">
                            <dgm:alg type="cycle">
                              <dgm:param type="ctrShpMap" val="fNode"/>
                              <dgm:param type="stAng" val="0"/>
                              <dgm:param type="spanAng" val="360"/>
                            </dgm:alg>
                          </dgm:else>
                        </dgm:choose>
                      </dgm:if>
                      <dgm:if name="Name310" axis="ch" ptType="node" func="cnt" op="gte" val="7">
                        <dgm:choose name="Name311">
                          <dgm:if name="Name312" axis="ch ch" ptType="node node" st="4 1" cnt="1 0" func="cnt" op="equ" val="1">
                            <dgm:alg type="cycle">
                              <dgm:param type="ctrShpMap" val="fNode"/>
                              <dgm:param type="stAng" val="154"/>
                            </dgm:alg>
                          </dgm:if>
                          <dgm:if name="Name313" axis="ch ch" ptType="node node" st="4 1" cnt="1 0" func="cnt" op="equ" val="2">
                            <dgm:alg type="cycle">
                              <dgm:param type="ctrShpMap" val="fNode"/>
                              <dgm:param type="stAng" val="109"/>
                              <dgm:param type="spanAng" val="90"/>
                            </dgm:alg>
                          </dgm:if>
                          <dgm:else name="Name314">
                            <dgm:alg type="cycle">
                              <dgm:param type="ctrShpMap" val="fNode"/>
                              <dgm:param type="stAng" val="0"/>
                              <dgm:param type="spanAng" val="360"/>
                            </dgm:alg>
                          </dgm:else>
                        </dgm:choose>
                      </dgm:if>
                      <dgm:else name="Name315"/>
                    </dgm:choose>
                  </dgm:if>
                  <dgm:else name="Name316">
                    <dgm:choose name="Name317">
                      <dgm:if name="Name318" axis="ch" ptType="node" func="cnt" op="equ" val="4">
                        <dgm:choose name="Name319">
                          <dgm:if name="Name320" axis="ch ch" ptType="node node" st="4 1" cnt="1 0" func="cnt" op="equ" val="1">
                            <dgm:alg type="cycle">
                              <dgm:param type="ctrShpMap" val="fNode"/>
                              <dgm:param type="stAng" val="90"/>
                            </dgm:alg>
                          </dgm:if>
                          <dgm:if name="Name321" axis="ch ch" ptType="node node" st="4 1" cnt="1 0" func="cnt" op="equ" val="2">
                            <dgm:alg type="cycle">
                              <dgm:param type="ctrShpMap" val="fNode"/>
                              <dgm:param type="stAng" val="135"/>
                              <dgm:param type="spanAng" val="-90"/>
                            </dgm:alg>
                          </dgm:if>
                          <dgm:else name="Name322">
                            <dgm:alg type="cycle">
                              <dgm:param type="ctrShpMap" val="fNode"/>
                              <dgm:param type="stAng" val="157.5"/>
                              <dgm:param type="spanAng" val="-135"/>
                            </dgm:alg>
                          </dgm:else>
                        </dgm:choose>
                      </dgm:if>
                      <dgm:if name="Name323" axis="ch" ptType="node" func="cnt" op="equ" val="5">
                        <dgm:choose name="Name324">
                          <dgm:if name="Name325" axis="ch ch" ptType="node node" st="4 1" cnt="1 0" func="cnt" op="equ" val="1">
                            <dgm:alg type="cycle">
                              <dgm:param type="ctrShpMap" val="fNode"/>
                              <dgm:param type="stAng" val="144"/>
                            </dgm:alg>
                          </dgm:if>
                          <dgm:if name="Name326" axis="ch ch" ptType="node node" st="4 1" cnt="1 0" func="cnt" op="equ" val="2">
                            <dgm:alg type="cycle">
                              <dgm:param type="ctrShpMap" val="fNode"/>
                              <dgm:param type="stAng" val="189"/>
                              <dgm:param type="spanAng" val="-90"/>
                            </dgm:alg>
                          </dgm:if>
                          <dgm:else name="Name327">
                            <dgm:alg type="cycle">
                              <dgm:param type="ctrShpMap" val="fNode"/>
                              <dgm:param type="stAng" val="0"/>
                              <dgm:param type="spanAng" val="-360"/>
                            </dgm:alg>
                          </dgm:else>
                        </dgm:choose>
                      </dgm:if>
                      <dgm:if name="Name328" axis="ch" ptType="node" func="cnt" op="equ" val="6">
                        <dgm:choose name="Name329">
                          <dgm:if name="Name330" axis="ch ch" ptType="node node" st="4 1" cnt="1 0" func="cnt" op="equ" val="1">
                            <dgm:alg type="cycle">
                              <dgm:param type="ctrShpMap" val="fNode"/>
                              <dgm:param type="stAng" val="180"/>
                            </dgm:alg>
                          </dgm:if>
                          <dgm:if name="Name331" axis="ch ch" ptType="node node" st="4 1" cnt="1 0" func="cnt" op="equ" val="2">
                            <dgm:alg type="cycle">
                              <dgm:param type="ctrShpMap" val="fNode"/>
                              <dgm:param type="stAng" val="225"/>
                              <dgm:param type="spanAng" val="-90"/>
                            </dgm:alg>
                          </dgm:if>
                          <dgm:else name="Name332">
                            <dgm:alg type="cycle">
                              <dgm:param type="ctrShpMap" val="fNode"/>
                              <dgm:param type="stAng" val="0"/>
                              <dgm:param type="spanAng" val="-360"/>
                            </dgm:alg>
                          </dgm:else>
                        </dgm:choose>
                      </dgm:if>
                      <dgm:if name="Name333" axis="ch" ptType="node" func="cnt" op="gte" val="7">
                        <dgm:choose name="Name334">
                          <dgm:if name="Name335" axis="ch ch" ptType="node node" st="4 1" cnt="1 0" func="cnt" op="equ" val="1">
                            <dgm:alg type="cycle">
                              <dgm:param type="ctrShpMap" val="fNode"/>
                              <dgm:param type="stAng" val="205"/>
                            </dgm:alg>
                          </dgm:if>
                          <dgm:if name="Name336" axis="ch ch" ptType="node node" st="4 1" cnt="1 0" func="cnt" op="equ" val="2">
                            <dgm:alg type="cycle">
                              <dgm:param type="ctrShpMap" val="fNode"/>
                              <dgm:param type="stAng" val="250"/>
                              <dgm:param type="spanAng" val="-90"/>
                            </dgm:alg>
                          </dgm:if>
                          <dgm:else name="Name337">
                            <dgm:alg type="cycle">
                              <dgm:param type="ctrShpMap" val="fNode"/>
                              <dgm:param type="stAng" val="0"/>
                              <dgm:param type="spanAng" val="-360"/>
                            </dgm:alg>
                          </dgm:else>
                        </dgm:choose>
                      </dgm:if>
                      <dgm:else name="Name338"/>
                    </dgm:choose>
                  </dgm:else>
                </dgm:choose>
                <dgm:shape xmlns:r="http://schemas.openxmlformats.org/officeDocument/2006/relationships" r:blip="">
                  <dgm:adjLst/>
                </dgm:shape>
                <dgm:presOf/>
                <dgm:constrLst>
                  <dgm:constr type="sp" refType="w" fact="0.1"/>
                  <dgm:constr type="sibSp" refType="w" fact="0.1"/>
                </dgm:constrLst>
                <dgm:forEach name="Name339" axis="ch" ptType="node" st="4" cnt="1">
                  <dgm:layoutNode name="childCenter4" styleLbl="node1">
                    <dgm:alg type="tx"/>
                    <dgm:shape xmlns:r="http://schemas.openxmlformats.org/officeDocument/2006/relationships" type="roundRect" r:blip="">
                      <dgm:adjLst/>
                    </dgm:shape>
                    <dgm:presOf axis="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name="Name340" axis="ch">
                    <dgm:forEach name="Name341" axis="self" ptType="parTrans">
                      <dgm:layoutNode name="Name342">
                        <dgm:alg type="conn">
                          <dgm:param type="dim" val="1D"/>
                          <dgm:param type="begPts" val="auto"/>
                          <dgm:param type="endPts" val="auto"/>
                          <dgm:param type="begSty" val="noArr"/>
                          <dgm:param type="endSty" val="noArr"/>
                        </dgm:alg>
                        <dgm:shape xmlns:r="http://schemas.openxmlformats.org/officeDocument/2006/relationships" type="conn" r:blip="">
                          <dgm:adjLst/>
                        </dgm:shape>
                        <dgm:presOf axis="self"/>
                        <dgm:constrLst>
                          <dgm:constr type="begPad"/>
                          <dgm:constr type="endPad"/>
                        </dgm:constrLst>
                      </dgm:layoutNode>
                    </dgm:forEach>
                    <dgm:forEach name="Name343" axis="self" ptType="node">
                      <dgm:layoutNode name="text4" styleLbl="node1">
                        <dgm:varLst>
                          <dgm:bulletEnabled val="1"/>
                        </dgm:varLst>
                        <dgm:alg type="tx"/>
                        <dgm:shape xmlns:r="http://schemas.openxmlformats.org/officeDocument/2006/relationships" type="roundRect" r:blip="">
                          <dgm:adjLst/>
                        </dgm:shape>
                        <dgm:presOf axis="desOr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dgm:forEach>
                </dgm:forEach>
              </dgm:layoutNode>
              <dgm:forEach name="Name344" axis="ch" ptType="parTrans" st="4" cnt="1">
                <dgm:layoutNode name="Name345">
                  <dgm:alg type="conn">
                    <dgm:param type="dim" val="1D"/>
                    <dgm:param type="begPts" val="auto"/>
                    <dgm:param type="endPts" val="auto"/>
                    <dgm:param type="endSty" val="noArr"/>
                    <dgm:param type="srcNode" val="textCenter"/>
                    <dgm:param type="dstNode" val="childCenter4"/>
                  </dgm:alg>
                  <dgm:shape xmlns:r="http://schemas.openxmlformats.org/officeDocument/2006/relationships" type="conn" r:blip="" zOrderOff="-999">
                    <dgm:adjLst/>
                  </dgm:shape>
                  <dgm:presOf axis="self"/>
                  <dgm:constrLst>
                    <dgm:constr type="h"/>
                    <dgm:constr type="begPad"/>
                    <dgm:constr type="endPad"/>
                  </dgm:constrLst>
                </dgm:layoutNode>
              </dgm:forEach>
            </dgm:if>
            <dgm:else name="Name346"/>
          </dgm:choose>
          <dgm:choose name="Name347">
            <dgm:if name="Name348" axis="ch" ptType="node" func="cnt" op="gte" val="5">
              <dgm:layoutNode name="cycle_5">
                <dgm:choose name="Name349">
                  <dgm:if name="Name350" func="var" arg="dir" op="equ" val="norm">
                    <dgm:choose name="Name351">
                      <dgm:if name="Name352" axis="ch" ptType="node" func="cnt" op="equ" val="5">
                        <dgm:choose name="Name353">
                          <dgm:if name="Name354" axis="ch ch" ptType="node node" st="5 1" cnt="1 0" func="cnt" op="equ" val="1">
                            <dgm:alg type="cycle">
                              <dgm:param type="ctrShpMap" val="fNode"/>
                              <dgm:param type="stAng" val="288"/>
                            </dgm:alg>
                          </dgm:if>
                          <dgm:if name="Name355" axis="ch ch" ptType="node node" st="5 1" cnt="1 0" func="cnt" op="equ" val="2">
                            <dgm:alg type="cycle">
                              <dgm:param type="ctrShpMap" val="fNode"/>
                              <dgm:param type="stAng" val="243"/>
                              <dgm:param type="spanAng" val="90"/>
                            </dgm:alg>
                          </dgm:if>
                          <dgm:else name="Name356">
                            <dgm:alg type="cycle">
                              <dgm:param type="ctrShpMap" val="fNode"/>
                              <dgm:param type="stAng" val="0"/>
                              <dgm:param type="spanAng" val="360"/>
                            </dgm:alg>
                          </dgm:else>
                        </dgm:choose>
                      </dgm:if>
                      <dgm:if name="Name357" axis="ch" ptType="node" func="cnt" op="equ" val="6">
                        <dgm:choose name="Name358">
                          <dgm:if name="Name359" axis="ch ch" ptType="node node" st="5 1" cnt="1 0" func="cnt" op="equ" val="1">
                            <dgm:alg type="cycle">
                              <dgm:param type="ctrShpMap" val="fNode"/>
                              <dgm:param type="stAng" val="240"/>
                            </dgm:alg>
                          </dgm:if>
                          <dgm:if name="Name360" axis="ch ch" ptType="node node" st="5 1" cnt="1 0" func="cnt" op="equ" val="2">
                            <dgm:alg type="cycle">
                              <dgm:param type="ctrShpMap" val="fNode"/>
                              <dgm:param type="stAng" val="195"/>
                              <dgm:param type="spanAng" val="90"/>
                            </dgm:alg>
                          </dgm:if>
                          <dgm:else name="Name361">
                            <dgm:alg type="cycle">
                              <dgm:param type="ctrShpMap" val="fNode"/>
                              <dgm:param type="stAng" val="0"/>
                              <dgm:param type="spanAng" val="360"/>
                            </dgm:alg>
                          </dgm:else>
                        </dgm:choose>
                      </dgm:if>
                      <dgm:if name="Name362" axis="ch" ptType="node" func="cnt" op="gte" val="7">
                        <dgm:choose name="Name363">
                          <dgm:if name="Name364" axis="ch ch" ptType="node node" st="5 1" cnt="1 0" func="cnt" op="equ" val="1">
                            <dgm:alg type="cycle">
                              <dgm:param type="ctrShpMap" val="fNode"/>
                              <dgm:param type="stAng" val="205"/>
                            </dgm:alg>
                          </dgm:if>
                          <dgm:if name="Name365" axis="ch ch" ptType="node node" st="5 1" cnt="1 0" func="cnt" op="equ" val="2">
                            <dgm:alg type="cycle">
                              <dgm:param type="ctrShpMap" val="fNode"/>
                              <dgm:param type="stAng" val="160"/>
                              <dgm:param type="spanAng" val="90"/>
                            </dgm:alg>
                          </dgm:if>
                          <dgm:else name="Name366">
                            <dgm:alg type="cycle">
                              <dgm:param type="ctrShpMap" val="fNode"/>
                              <dgm:param type="stAng" val="0"/>
                              <dgm:param type="spanAng" val="360"/>
                            </dgm:alg>
                          </dgm:else>
                        </dgm:choose>
                      </dgm:if>
                      <dgm:else name="Name367"/>
                    </dgm:choose>
                  </dgm:if>
                  <dgm:else name="Name368">
                    <dgm:choose name="Name369">
                      <dgm:if name="Name370" axis="ch" ptType="node" func="cnt" op="equ" val="5">
                        <dgm:choose name="Name371">
                          <dgm:if name="Name372" axis="ch ch" ptType="node node" st="5 1" cnt="1 0" func="cnt" op="equ" val="1">
                            <dgm:alg type="cycle">
                              <dgm:param type="ctrShpMap" val="fNode"/>
                              <dgm:param type="stAng" val="72"/>
                            </dgm:alg>
                          </dgm:if>
                          <dgm:if name="Name373" axis="ch ch" ptType="node node" st="5 1" cnt="1 0" func="cnt" op="equ" val="2">
                            <dgm:alg type="cycle">
                              <dgm:param type="ctrShpMap" val="fNode"/>
                              <dgm:param type="stAng" val="117"/>
                              <dgm:param type="spanAng" val="-90"/>
                            </dgm:alg>
                          </dgm:if>
                          <dgm:else name="Name374">
                            <dgm:alg type="cycle">
                              <dgm:param type="ctrShpMap" val="fNode"/>
                              <dgm:param type="stAng" val="0"/>
                              <dgm:param type="spanAng" val="-360"/>
                            </dgm:alg>
                          </dgm:else>
                        </dgm:choose>
                      </dgm:if>
                      <dgm:if name="Name375" axis="ch" ptType="node" func="cnt" op="equ" val="6">
                        <dgm:choose name="Name376">
                          <dgm:if name="Name377" axis="ch ch" ptType="node node" st="5 1" cnt="1 0" func="cnt" op="equ" val="1">
                            <dgm:alg type="cycle">
                              <dgm:param type="ctrShpMap" val="fNode"/>
                              <dgm:param type="stAng" val="120"/>
                            </dgm:alg>
                          </dgm:if>
                          <dgm:if name="Name378" axis="ch ch" ptType="node node" st="5 1" cnt="1 0" func="cnt" op="equ" val="2">
                            <dgm:alg type="cycle">
                              <dgm:param type="ctrShpMap" val="fNode"/>
                              <dgm:param type="stAng" val="165"/>
                              <dgm:param type="spanAng" val="-90"/>
                            </dgm:alg>
                          </dgm:if>
                          <dgm:else name="Name379">
                            <dgm:alg type="cycle">
                              <dgm:param type="ctrShpMap" val="fNode"/>
                              <dgm:param type="stAng" val="0"/>
                              <dgm:param type="spanAng" val="-360"/>
                            </dgm:alg>
                          </dgm:else>
                        </dgm:choose>
                      </dgm:if>
                      <dgm:if name="Name380" axis="ch" ptType="node" func="cnt" op="gte" val="7">
                        <dgm:choose name="Name381">
                          <dgm:if name="Name382" axis="ch ch" ptType="node node" st="5 1" cnt="1 0" func="cnt" op="equ" val="1">
                            <dgm:alg type="cycle">
                              <dgm:param type="ctrShpMap" val="fNode"/>
                              <dgm:param type="stAng" val="154"/>
                            </dgm:alg>
                          </dgm:if>
                          <dgm:if name="Name383" axis="ch ch" ptType="node node" st="5 1" cnt="1 0" func="cnt" op="equ" val="2">
                            <dgm:alg type="cycle">
                              <dgm:param type="ctrShpMap" val="fNode"/>
                              <dgm:param type="stAng" val="199"/>
                              <dgm:param type="spanAng" val="-90"/>
                            </dgm:alg>
                          </dgm:if>
                          <dgm:else name="Name384">
                            <dgm:alg type="cycle">
                              <dgm:param type="ctrShpMap" val="fNode"/>
                              <dgm:param type="stAng" val="0"/>
                              <dgm:param type="spanAng" val="-360"/>
                            </dgm:alg>
                          </dgm:else>
                        </dgm:choose>
                      </dgm:if>
                      <dgm:else name="Name385"/>
                    </dgm:choose>
                  </dgm:else>
                </dgm:choose>
                <dgm:shape xmlns:r="http://schemas.openxmlformats.org/officeDocument/2006/relationships" r:blip="">
                  <dgm:adjLst/>
                </dgm:shape>
                <dgm:presOf/>
                <dgm:constrLst>
                  <dgm:constr type="sp" refType="w" fact="0.1"/>
                  <dgm:constr type="sibSp" refType="w" fact="0.1"/>
                </dgm:constrLst>
                <dgm:forEach name="Name386" axis="ch" ptType="node" st="5" cnt="1">
                  <dgm:layoutNode name="childCenter5" styleLbl="node1">
                    <dgm:alg type="tx"/>
                    <dgm:shape xmlns:r="http://schemas.openxmlformats.org/officeDocument/2006/relationships" type="roundRect" r:blip="">
                      <dgm:adjLst/>
                    </dgm:shape>
                    <dgm:presOf axis="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name="Name387" axis="ch">
                    <dgm:forEach name="Name388" axis="self" ptType="parTrans">
                      <dgm:layoutNode name="Name389">
                        <dgm:alg type="conn">
                          <dgm:param type="dim" val="1D"/>
                          <dgm:param type="begPts" val="auto"/>
                          <dgm:param type="endPts" val="auto"/>
                          <dgm:param type="begSty" val="noArr"/>
                          <dgm:param type="endSty" val="noArr"/>
                        </dgm:alg>
                        <dgm:shape xmlns:r="http://schemas.openxmlformats.org/officeDocument/2006/relationships" type="conn" r:blip="">
                          <dgm:adjLst/>
                        </dgm:shape>
                        <dgm:presOf axis="self"/>
                        <dgm:constrLst>
                          <dgm:constr type="begPad"/>
                          <dgm:constr type="endPad"/>
                        </dgm:constrLst>
                      </dgm:layoutNode>
                    </dgm:forEach>
                    <dgm:forEach name="Name390" axis="self" ptType="node">
                      <dgm:layoutNode name="text5" styleLbl="node1">
                        <dgm:varLst>
                          <dgm:bulletEnabled val="1"/>
                        </dgm:varLst>
                        <dgm:alg type="tx"/>
                        <dgm:shape xmlns:r="http://schemas.openxmlformats.org/officeDocument/2006/relationships" type="roundRect" r:blip="">
                          <dgm:adjLst/>
                        </dgm:shape>
                        <dgm:presOf axis="desOr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dgm:forEach>
                </dgm:forEach>
              </dgm:layoutNode>
              <dgm:forEach name="Name391" axis="ch" ptType="parTrans" st="5" cnt="1">
                <dgm:layoutNode name="Name392">
                  <dgm:alg type="conn">
                    <dgm:param type="dim" val="1D"/>
                    <dgm:param type="begPts" val="auto"/>
                    <dgm:param type="endPts" val="auto"/>
                    <dgm:param type="endSty" val="noArr"/>
                    <dgm:param type="srcNode" val="textCenter"/>
                    <dgm:param type="dstNode" val="childCenter5"/>
                  </dgm:alg>
                  <dgm:shape xmlns:r="http://schemas.openxmlformats.org/officeDocument/2006/relationships" type="conn" r:blip="" zOrderOff="-999">
                    <dgm:adjLst/>
                  </dgm:shape>
                  <dgm:presOf axis="self"/>
                  <dgm:constrLst>
                    <dgm:constr type="h"/>
                    <dgm:constr type="begPad"/>
                    <dgm:constr type="endPad"/>
                  </dgm:constrLst>
                </dgm:layoutNode>
              </dgm:forEach>
            </dgm:if>
            <dgm:else name="Name393"/>
          </dgm:choose>
          <dgm:choose name="Name394">
            <dgm:if name="Name395" axis="ch" ptType="node" func="cnt" op="gte" val="6">
              <dgm:layoutNode name="cycle_6">
                <dgm:choose name="Name396">
                  <dgm:if name="Name397" func="var" arg="dir" op="equ" val="norm">
                    <dgm:choose name="Name398">
                      <dgm:if name="Name399" axis="ch" ptType="node" func="cnt" op="equ" val="6">
                        <dgm:choose name="Name400">
                          <dgm:if name="Name401" axis="ch ch" ptType="node node" st="6 1" cnt="1 0" func="cnt" op="equ" val="1">
                            <dgm:alg type="cycle">
                              <dgm:param type="ctrShpMap" val="fNode"/>
                              <dgm:param type="stAng" val="300"/>
                            </dgm:alg>
                          </dgm:if>
                          <dgm:if name="Name402" axis="ch ch" ptType="node node" st="6 1" cnt="1 0" func="cnt" op="equ" val="2">
                            <dgm:alg type="cycle">
                              <dgm:param type="ctrShpMap" val="fNode"/>
                              <dgm:param type="stAng" val="255"/>
                              <dgm:param type="spanAng" val="90"/>
                            </dgm:alg>
                          </dgm:if>
                          <dgm:else name="Name403">
                            <dgm:alg type="cycle">
                              <dgm:param type="ctrShpMap" val="fNode"/>
                              <dgm:param type="stAng" val="0"/>
                              <dgm:param type="spanAng" val="360"/>
                            </dgm:alg>
                          </dgm:else>
                        </dgm:choose>
                      </dgm:if>
                      <dgm:if name="Name404" axis="ch" ptType="node" func="cnt" op="gte" val="7">
                        <dgm:choose name="Name405">
                          <dgm:if name="Name406" axis="ch ch" ptType="node node" st="6 1" cnt="1 0" func="cnt" op="equ" val="1">
                            <dgm:alg type="cycle">
                              <dgm:param type="ctrShpMap" val="fNode"/>
                              <dgm:param type="stAng" val="257"/>
                            </dgm:alg>
                          </dgm:if>
                          <dgm:if name="Name407" axis="ch ch" ptType="node node" st="6 1" cnt="1 0" func="cnt" op="equ" val="2">
                            <dgm:alg type="cycle">
                              <dgm:param type="ctrShpMap" val="fNode"/>
                              <dgm:param type="stAng" val="212"/>
                              <dgm:param type="spanAng" val="90"/>
                            </dgm:alg>
                          </dgm:if>
                          <dgm:else name="Name408">
                            <dgm:alg type="cycle">
                              <dgm:param type="ctrShpMap" val="fNode"/>
                              <dgm:param type="stAng" val="0"/>
                              <dgm:param type="spanAng" val="360"/>
                            </dgm:alg>
                          </dgm:else>
                        </dgm:choose>
                      </dgm:if>
                      <dgm:else name="Name409"/>
                    </dgm:choose>
                  </dgm:if>
                  <dgm:else name="Name410">
                    <dgm:choose name="Name411">
                      <dgm:if name="Name412" axis="ch" ptType="node" func="cnt" op="equ" val="6">
                        <dgm:choose name="Name413">
                          <dgm:if name="Name414" axis="ch ch" ptType="node node" st="6 1" cnt="1 0" func="cnt" op="equ" val="1">
                            <dgm:alg type="cycle">
                              <dgm:param type="ctrShpMap" val="fNode"/>
                              <dgm:param type="stAng" val="60"/>
                            </dgm:alg>
                          </dgm:if>
                          <dgm:if name="Name415" axis="ch ch" ptType="node node" st="6 1" cnt="1 0" func="cnt" op="equ" val="2">
                            <dgm:alg type="cycle">
                              <dgm:param type="ctrShpMap" val="fNode"/>
                              <dgm:param type="stAng" val="105"/>
                              <dgm:param type="spanAng" val="-90"/>
                            </dgm:alg>
                          </dgm:if>
                          <dgm:else name="Name416">
                            <dgm:alg type="cycle">
                              <dgm:param type="ctrShpMap" val="fNode"/>
                              <dgm:param type="stAng" val="0"/>
                              <dgm:param type="spanAng" val="-360"/>
                            </dgm:alg>
                          </dgm:else>
                        </dgm:choose>
                      </dgm:if>
                      <dgm:if name="Name417" axis="ch" ptType="node" func="cnt" op="gte" val="7">
                        <dgm:choose name="Name418">
                          <dgm:if name="Name419" axis="ch ch" ptType="node node" st="6 1" cnt="1 0" func="cnt" op="equ" val="1">
                            <dgm:alg type="cycle">
                              <dgm:param type="ctrShpMap" val="fNode"/>
                              <dgm:param type="stAng" val="102"/>
                            </dgm:alg>
                          </dgm:if>
                          <dgm:if name="Name420" axis="ch ch" ptType="node node" st="6 1" cnt="1 0" func="cnt" op="equ" val="2">
                            <dgm:alg type="cycle">
                              <dgm:param type="ctrShpMap" val="fNode"/>
                              <dgm:param type="stAng" val="147"/>
                              <dgm:param type="spanAng" val="-90"/>
                            </dgm:alg>
                          </dgm:if>
                          <dgm:else name="Name421">
                            <dgm:alg type="cycle">
                              <dgm:param type="ctrShpMap" val="fNode"/>
                              <dgm:param type="stAng" val="0"/>
                              <dgm:param type="spanAng" val="-360"/>
                            </dgm:alg>
                          </dgm:else>
                        </dgm:choose>
                      </dgm:if>
                      <dgm:else name="Name422"/>
                    </dgm:choose>
                  </dgm:else>
                </dgm:choose>
                <dgm:shape xmlns:r="http://schemas.openxmlformats.org/officeDocument/2006/relationships" r:blip="">
                  <dgm:adjLst/>
                </dgm:shape>
                <dgm:presOf/>
                <dgm:constrLst>
                  <dgm:constr type="sp" refType="w" fact="0.1"/>
                  <dgm:constr type="sibSp" refType="w" fact="0.1"/>
                </dgm:constrLst>
                <dgm:forEach name="Name423" axis="ch" ptType="node" st="6" cnt="1">
                  <dgm:layoutNode name="childCenter6" styleLbl="node1">
                    <dgm:alg type="tx"/>
                    <dgm:shape xmlns:r="http://schemas.openxmlformats.org/officeDocument/2006/relationships" type="roundRect" r:blip="">
                      <dgm:adjLst/>
                    </dgm:shape>
                    <dgm:presOf axis="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name="Name424" axis="ch">
                    <dgm:forEach name="Name425" axis="self" ptType="parTrans">
                      <dgm:layoutNode name="Name426">
                        <dgm:alg type="conn">
                          <dgm:param type="dim" val="1D"/>
                          <dgm:param type="begPts" val="auto"/>
                          <dgm:param type="endPts" val="auto"/>
                          <dgm:param type="begSty" val="noArr"/>
                          <dgm:param type="endSty" val="noArr"/>
                        </dgm:alg>
                        <dgm:shape xmlns:r="http://schemas.openxmlformats.org/officeDocument/2006/relationships" type="conn" r:blip="">
                          <dgm:adjLst/>
                        </dgm:shape>
                        <dgm:presOf axis="self"/>
                        <dgm:constrLst>
                          <dgm:constr type="begPad"/>
                          <dgm:constr type="endPad"/>
                        </dgm:constrLst>
                      </dgm:layoutNode>
                    </dgm:forEach>
                    <dgm:forEach name="Name427" axis="self" ptType="node">
                      <dgm:layoutNode name="text6" styleLbl="node1">
                        <dgm:varLst>
                          <dgm:bulletEnabled val="1"/>
                        </dgm:varLst>
                        <dgm:alg type="tx"/>
                        <dgm:shape xmlns:r="http://schemas.openxmlformats.org/officeDocument/2006/relationships" type="roundRect" r:blip="">
                          <dgm:adjLst/>
                        </dgm:shape>
                        <dgm:presOf axis="desOr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dgm:forEach>
                </dgm:forEach>
              </dgm:layoutNode>
              <dgm:forEach name="Name428" axis="ch" ptType="parTrans" st="6" cnt="1">
                <dgm:layoutNode name="Name429">
                  <dgm:alg type="conn">
                    <dgm:param type="dim" val="1D"/>
                    <dgm:param type="begPts" val="auto"/>
                    <dgm:param type="endPts" val="auto"/>
                    <dgm:param type="endSty" val="noArr"/>
                    <dgm:param type="srcNode" val="textCenter"/>
                    <dgm:param type="dstNode" val="childCenter6"/>
                  </dgm:alg>
                  <dgm:shape xmlns:r="http://schemas.openxmlformats.org/officeDocument/2006/relationships" type="conn" r:blip="" zOrderOff="-999">
                    <dgm:adjLst/>
                  </dgm:shape>
                  <dgm:presOf axis="self"/>
                  <dgm:constrLst>
                    <dgm:constr type="h"/>
                    <dgm:constr type="begPad"/>
                    <dgm:constr type="endPad"/>
                  </dgm:constrLst>
                </dgm:layoutNode>
              </dgm:forEach>
            </dgm:if>
            <dgm:else name="Name430"/>
          </dgm:choose>
          <dgm:choose name="Name431">
            <dgm:if name="Name432" axis="ch" ptType="node" func="cnt" op="gte" val="7">
              <dgm:layoutNode name="cycle_7">
                <dgm:choose name="Name433">
                  <dgm:if name="Name434" func="var" arg="dir" op="equ" val="norm">
                    <dgm:choose name="Name435">
                      <dgm:if name="Name436" axis="ch" ptType="node" func="cnt" op="gte" val="7">
                        <dgm:choose name="Name437">
                          <dgm:if name="Name438" axis="ch ch" ptType="node node" st="7 1" cnt="1 0" func="cnt" op="equ" val="1">
                            <dgm:alg type="cycle">
                              <dgm:param type="ctrShpMap" val="fNode"/>
                              <dgm:param type="stAng" val="308"/>
                            </dgm:alg>
                          </dgm:if>
                          <dgm:if name="Name439" axis="ch ch" ptType="node node" st="7 1" cnt="1 0" func="cnt" op="equ" val="2">
                            <dgm:alg type="cycle">
                              <dgm:param type="ctrShpMap" val="fNode"/>
                              <dgm:param type="stAng" val="263"/>
                              <dgm:param type="spanAng" val="90"/>
                            </dgm:alg>
                          </dgm:if>
                          <dgm:else name="Name440">
                            <dgm:alg type="cycle">
                              <dgm:param type="ctrShpMap" val="fNode"/>
                              <dgm:param type="stAng" val="0"/>
                              <dgm:param type="spanAng" val="360"/>
                            </dgm:alg>
                          </dgm:else>
                        </dgm:choose>
                      </dgm:if>
                      <dgm:else name="Name441"/>
                    </dgm:choose>
                  </dgm:if>
                  <dgm:else name="Name442">
                    <dgm:choose name="Name443">
                      <dgm:if name="Name444" axis="ch" ptType="node" func="cnt" op="gte" val="7">
                        <dgm:choose name="Name445">
                          <dgm:if name="Name446" axis="ch ch" ptType="node node" st="7 1" cnt="1 0" func="cnt" op="equ" val="1">
                            <dgm:alg type="cycle">
                              <dgm:param type="ctrShpMap" val="fNode"/>
                              <dgm:param type="stAng" val="51"/>
                            </dgm:alg>
                          </dgm:if>
                          <dgm:if name="Name447" axis="ch ch" ptType="node node" st="7 1" cnt="1 0" func="cnt" op="equ" val="2">
                            <dgm:alg type="cycle">
                              <dgm:param type="ctrShpMap" val="fNode"/>
                              <dgm:param type="stAng" val="96"/>
                              <dgm:param type="spanAng" val="-90"/>
                            </dgm:alg>
                          </dgm:if>
                          <dgm:else name="Name448">
                            <dgm:alg type="cycle">
                              <dgm:param type="ctrShpMap" val="fNode"/>
                              <dgm:param type="stAng" val="0"/>
                              <dgm:param type="spanAng" val="-360"/>
                            </dgm:alg>
                          </dgm:else>
                        </dgm:choose>
                      </dgm:if>
                      <dgm:else name="Name449"/>
                    </dgm:choose>
                  </dgm:else>
                </dgm:choose>
                <dgm:shape xmlns:r="http://schemas.openxmlformats.org/officeDocument/2006/relationships" r:blip="">
                  <dgm:adjLst/>
                </dgm:shape>
                <dgm:presOf/>
                <dgm:constrLst>
                  <dgm:constr type="sp" refType="w" fact="0.1"/>
                  <dgm:constr type="sibSp" refType="w" fact="0.1"/>
                </dgm:constrLst>
                <dgm:forEach name="Name450" axis="ch" ptType="node" st="7" cnt="1">
                  <dgm:layoutNode name="childCenter7" styleLbl="node1">
                    <dgm:alg type="tx"/>
                    <dgm:shape xmlns:r="http://schemas.openxmlformats.org/officeDocument/2006/relationships" type="roundRect" r:blip="">
                      <dgm:adjLst/>
                    </dgm:shape>
                    <dgm:presOf axis="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name="Name451" axis="ch">
                    <dgm:forEach name="Name452" axis="self" ptType="parTrans">
                      <dgm:layoutNode name="Name453">
                        <dgm:alg type="conn">
                          <dgm:param type="dim" val="1D"/>
                          <dgm:param type="begPts" val="auto"/>
                          <dgm:param type="endPts" val="auto"/>
                          <dgm:param type="begSty" val="noArr"/>
                          <dgm:param type="endSty" val="noArr"/>
                        </dgm:alg>
                        <dgm:shape xmlns:r="http://schemas.openxmlformats.org/officeDocument/2006/relationships" type="conn" r:blip="">
                          <dgm:adjLst/>
                        </dgm:shape>
                        <dgm:presOf axis="self"/>
                        <dgm:constrLst>
                          <dgm:constr type="begPad"/>
                          <dgm:constr type="endPad"/>
                        </dgm:constrLst>
                      </dgm:layoutNode>
                    </dgm:forEach>
                    <dgm:forEach name="Name454" axis="self" ptType="node">
                      <dgm:layoutNode name="text7" styleLbl="node1">
                        <dgm:varLst>
                          <dgm:bulletEnabled val="1"/>
                        </dgm:varLst>
                        <dgm:alg type="tx"/>
                        <dgm:shape xmlns:r="http://schemas.openxmlformats.org/officeDocument/2006/relationships" type="roundRect" r:blip="">
                          <dgm:adjLst/>
                        </dgm:shape>
                        <dgm:presOf axis="desOrSelf" ptType="node"/>
                        <dgm:constrLst>
                          <dgm:constr type="userS"/>
                          <dgm:constr type="w" refType="userS"/>
                          <dgm:constr type="h" refType="w"/>
                          <dgm:constr type="tMarg" refType="primFontSz" fact="0.2"/>
                          <dgm:constr type="bMarg" refType="primFontSz" fact="0.2"/>
                          <dgm:constr type="lMarg" refType="primFontSz" fact="0.2"/>
                          <dgm:constr type="rMarg" refType="primFontSz" fact="0.2"/>
                        </dgm:constrLst>
                        <dgm:ruleLst>
                          <dgm:rule type="primFontSz" val="5" fact="NaN" max="NaN"/>
                        </dgm:ruleLst>
                      </dgm:layoutNode>
                    </dgm:forEach>
                  </dgm:forEach>
                </dgm:forEach>
              </dgm:layoutNode>
              <dgm:forEach name="Name455" axis="ch" ptType="parTrans" st="7" cnt="1">
                <dgm:layoutNode name="Name456">
                  <dgm:alg type="conn">
                    <dgm:param type="dim" val="1D"/>
                    <dgm:param type="begPts" val="auto"/>
                    <dgm:param type="endPts" val="auto"/>
                    <dgm:param type="endSty" val="noArr"/>
                    <dgm:param type="srcNode" val="textCenter"/>
                    <dgm:param type="dstNode" val="childCenter7"/>
                  </dgm:alg>
                  <dgm:shape xmlns:r="http://schemas.openxmlformats.org/officeDocument/2006/relationships" type="conn" r:blip="" zOrderOff="-999">
                    <dgm:adjLst/>
                  </dgm:shape>
                  <dgm:presOf axis="self"/>
                  <dgm:constrLst>
                    <dgm:constr type="h"/>
                    <dgm:constr type="begPad"/>
                    <dgm:constr type="endPad"/>
                  </dgm:constrLst>
                </dgm:layoutNode>
              </dgm:forEach>
            </dgm:if>
            <dgm:else name="Name457"/>
          </dgm:choose>
        </dgm:else>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1.xml.rels><?xml version="1.0" encoding="UTF-8" standalone="yes"?>
<Relationships xmlns="http://schemas.openxmlformats.org/package/2006/relationships"><Relationship Id="rId1" Type="http://schemas.openxmlformats.org/officeDocument/2006/relationships/image" Target="../media/image66.jpeg"/></Relationships>
</file>

<file path=xl/drawings/_rels/drawing12.xml.rels><?xml version="1.0" encoding="UTF-8" standalone="yes"?>
<Relationships xmlns="http://schemas.openxmlformats.org/package/2006/relationships"><Relationship Id="rId1" Type="http://schemas.openxmlformats.org/officeDocument/2006/relationships/image" Target="../media/image67.png"/></Relationships>
</file>

<file path=xl/drawings/_rels/drawing13.xml.rels><?xml version="1.0" encoding="UTF-8" standalone="yes"?>
<Relationships xmlns="http://schemas.openxmlformats.org/package/2006/relationships"><Relationship Id="rId8" Type="http://schemas.openxmlformats.org/officeDocument/2006/relationships/image" Target="../media/image75.png"/><Relationship Id="rId13" Type="http://schemas.openxmlformats.org/officeDocument/2006/relationships/image" Target="../media/image80.jpeg"/><Relationship Id="rId3" Type="http://schemas.openxmlformats.org/officeDocument/2006/relationships/image" Target="../media/image70.jpeg"/><Relationship Id="rId7" Type="http://schemas.openxmlformats.org/officeDocument/2006/relationships/image" Target="../media/image74.jpeg"/><Relationship Id="rId12" Type="http://schemas.openxmlformats.org/officeDocument/2006/relationships/image" Target="../media/image79.jpeg"/><Relationship Id="rId17" Type="http://schemas.openxmlformats.org/officeDocument/2006/relationships/image" Target="../media/image84.png"/><Relationship Id="rId2" Type="http://schemas.openxmlformats.org/officeDocument/2006/relationships/image" Target="../media/image69.jpeg"/><Relationship Id="rId16" Type="http://schemas.openxmlformats.org/officeDocument/2006/relationships/image" Target="../media/image83.png"/><Relationship Id="rId1" Type="http://schemas.openxmlformats.org/officeDocument/2006/relationships/image" Target="../media/image68.jpeg"/><Relationship Id="rId6" Type="http://schemas.openxmlformats.org/officeDocument/2006/relationships/image" Target="../media/image73.png"/><Relationship Id="rId11" Type="http://schemas.openxmlformats.org/officeDocument/2006/relationships/image" Target="../media/image78.jpeg"/><Relationship Id="rId5" Type="http://schemas.openxmlformats.org/officeDocument/2006/relationships/image" Target="../media/image72.jpeg"/><Relationship Id="rId15" Type="http://schemas.openxmlformats.org/officeDocument/2006/relationships/image" Target="../media/image82.jpeg"/><Relationship Id="rId10" Type="http://schemas.openxmlformats.org/officeDocument/2006/relationships/image" Target="../media/image77.jpeg"/><Relationship Id="rId4" Type="http://schemas.openxmlformats.org/officeDocument/2006/relationships/image" Target="../media/image71.jpeg"/><Relationship Id="rId9" Type="http://schemas.openxmlformats.org/officeDocument/2006/relationships/image" Target="../media/image76.jpeg"/><Relationship Id="rId14" Type="http://schemas.openxmlformats.org/officeDocument/2006/relationships/image" Target="../media/image81.jpeg"/></Relationships>
</file>

<file path=xl/drawings/_rels/drawing14.xml.rels><?xml version="1.0" encoding="UTF-8" standalone="yes"?>
<Relationships xmlns="http://schemas.openxmlformats.org/package/2006/relationships"><Relationship Id="rId1" Type="http://schemas.openxmlformats.org/officeDocument/2006/relationships/image" Target="../media/image85.jpeg"/></Relationships>
</file>

<file path=xl/drawings/_rels/drawing15.xml.rels><?xml version="1.0" encoding="UTF-8" standalone="yes"?>
<Relationships xmlns="http://schemas.openxmlformats.org/package/2006/relationships"><Relationship Id="rId3" Type="http://schemas.openxmlformats.org/officeDocument/2006/relationships/image" Target="../media/image88.jpeg"/><Relationship Id="rId2" Type="http://schemas.openxmlformats.org/officeDocument/2006/relationships/image" Target="../media/image87.png"/><Relationship Id="rId1" Type="http://schemas.openxmlformats.org/officeDocument/2006/relationships/image" Target="../media/image86.png"/><Relationship Id="rId6" Type="http://schemas.openxmlformats.org/officeDocument/2006/relationships/image" Target="../media/image91.jpeg"/><Relationship Id="rId5" Type="http://schemas.openxmlformats.org/officeDocument/2006/relationships/image" Target="../media/image90.jpeg"/><Relationship Id="rId4" Type="http://schemas.openxmlformats.org/officeDocument/2006/relationships/image" Target="../media/image89.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3" Type="http://schemas.openxmlformats.org/officeDocument/2006/relationships/image" Target="../media/image11.svg"/><Relationship Id="rId7" Type="http://schemas.openxmlformats.org/officeDocument/2006/relationships/image" Target="../media/image15.svg"/><Relationship Id="rId12" Type="http://schemas.openxmlformats.org/officeDocument/2006/relationships/image" Target="../media/image20.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5" Type="http://schemas.openxmlformats.org/officeDocument/2006/relationships/image" Target="../media/image13.svg"/><Relationship Id="rId10" Type="http://schemas.openxmlformats.org/officeDocument/2006/relationships/image" Target="../media/image18.png"/><Relationship Id="rId4" Type="http://schemas.openxmlformats.org/officeDocument/2006/relationships/image" Target="../media/image12.png"/><Relationship Id="rId9" Type="http://schemas.openxmlformats.org/officeDocument/2006/relationships/image" Target="../media/image17.svg"/></Relationships>
</file>

<file path=xl/drawings/_rels/drawing3.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image" Target="../media/image11.svg"/><Relationship Id="rId7" Type="http://schemas.openxmlformats.org/officeDocument/2006/relationships/image" Target="../media/image17.svg"/><Relationship Id="rId12" Type="http://schemas.openxmlformats.org/officeDocument/2006/relationships/image" Target="../media/image2.png"/><Relationship Id="rId2" Type="http://schemas.openxmlformats.org/officeDocument/2006/relationships/image" Target="../media/image10.png"/><Relationship Id="rId1" Type="http://schemas.openxmlformats.org/officeDocument/2006/relationships/image" Target="../media/image22.png"/><Relationship Id="rId6" Type="http://schemas.openxmlformats.org/officeDocument/2006/relationships/image" Target="../media/image16.png"/><Relationship Id="rId11" Type="http://schemas.openxmlformats.org/officeDocument/2006/relationships/image" Target="../media/image6.png"/><Relationship Id="rId5" Type="http://schemas.openxmlformats.org/officeDocument/2006/relationships/image" Target="../media/image15.svg"/><Relationship Id="rId10" Type="http://schemas.openxmlformats.org/officeDocument/2006/relationships/image" Target="../media/image5.png"/><Relationship Id="rId4" Type="http://schemas.openxmlformats.org/officeDocument/2006/relationships/image" Target="../media/image14.png"/><Relationship Id="rId9" Type="http://schemas.openxmlformats.org/officeDocument/2006/relationships/image" Target="../media/image4.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14.png"/><Relationship Id="rId7" Type="http://schemas.openxmlformats.org/officeDocument/2006/relationships/image" Target="../media/image8.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7.png"/><Relationship Id="rId11" Type="http://schemas.openxmlformats.org/officeDocument/2006/relationships/image" Target="../media/image28.png"/><Relationship Id="rId5" Type="http://schemas.openxmlformats.org/officeDocument/2006/relationships/image" Target="../media/image2.png"/><Relationship Id="rId10" Type="http://schemas.openxmlformats.org/officeDocument/2006/relationships/image" Target="../media/image27.png"/><Relationship Id="rId4" Type="http://schemas.openxmlformats.org/officeDocument/2006/relationships/image" Target="../media/image15.svg"/><Relationship Id="rId9" Type="http://schemas.openxmlformats.org/officeDocument/2006/relationships/image" Target="../media/image26.png"/></Relationships>
</file>

<file path=xl/drawings/_rels/drawing5.xml.rels><?xml version="1.0" encoding="UTF-8" standalone="yes"?>
<Relationships xmlns="http://schemas.openxmlformats.org/package/2006/relationships"><Relationship Id="rId8" Type="http://schemas.openxmlformats.org/officeDocument/2006/relationships/image" Target="../media/image33.png"/><Relationship Id="rId3" Type="http://schemas.openxmlformats.org/officeDocument/2006/relationships/image" Target="../media/image2.png"/><Relationship Id="rId7" Type="http://schemas.openxmlformats.org/officeDocument/2006/relationships/image" Target="../media/image32.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1.png"/><Relationship Id="rId5" Type="http://schemas.openxmlformats.org/officeDocument/2006/relationships/image" Target="../media/image8.png"/><Relationship Id="rId4" Type="http://schemas.openxmlformats.org/officeDocument/2006/relationships/image" Target="../media/image7.png"/><Relationship Id="rId9" Type="http://schemas.openxmlformats.org/officeDocument/2006/relationships/image" Target="../media/image34.png"/></Relationships>
</file>

<file path=xl/drawings/_rels/drawing6.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7.png"/><Relationship Id="rId7" Type="http://schemas.openxmlformats.org/officeDocument/2006/relationships/image" Target="../media/image5.png"/><Relationship Id="rId2" Type="http://schemas.openxmlformats.org/officeDocument/2006/relationships/image" Target="../media/image2.png"/><Relationship Id="rId1" Type="http://schemas.openxmlformats.org/officeDocument/2006/relationships/image" Target="../media/image35.png"/><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8.png"/></Relationships>
</file>

<file path=xl/drawings/_rels/drawing7.xml.rels><?xml version="1.0" encoding="UTF-8" standalone="yes"?>
<Relationships xmlns="http://schemas.openxmlformats.org/package/2006/relationships"><Relationship Id="rId8" Type="http://schemas.openxmlformats.org/officeDocument/2006/relationships/image" Target="../media/image41.png"/><Relationship Id="rId3" Type="http://schemas.openxmlformats.org/officeDocument/2006/relationships/image" Target="../media/image2.png"/><Relationship Id="rId7" Type="http://schemas.openxmlformats.org/officeDocument/2006/relationships/image" Target="../media/image40.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39.png"/><Relationship Id="rId5" Type="http://schemas.openxmlformats.org/officeDocument/2006/relationships/image" Target="../media/image8.png"/><Relationship Id="rId4" Type="http://schemas.openxmlformats.org/officeDocument/2006/relationships/image" Target="../media/image7.png"/><Relationship Id="rId9" Type="http://schemas.openxmlformats.org/officeDocument/2006/relationships/image" Target="../media/image42.png"/></Relationships>
</file>

<file path=xl/drawings/_rels/drawing8.xml.rels><?xml version="1.0" encoding="UTF-8" standalone="yes"?>
<Relationships xmlns="http://schemas.openxmlformats.org/package/2006/relationships"><Relationship Id="rId3" Type="http://schemas.openxmlformats.org/officeDocument/2006/relationships/image" Target="../media/image45.png"/><Relationship Id="rId7" Type="http://schemas.openxmlformats.org/officeDocument/2006/relationships/image" Target="../media/image49.png"/><Relationship Id="rId2" Type="http://schemas.openxmlformats.org/officeDocument/2006/relationships/image" Target="../media/image44.png"/><Relationship Id="rId1" Type="http://schemas.openxmlformats.org/officeDocument/2006/relationships/image" Target="../media/image43.jpe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_rels/drawing9.xml.rels><?xml version="1.0" encoding="UTF-8" standalone="yes"?>
<Relationships xmlns="http://schemas.openxmlformats.org/package/2006/relationships"><Relationship Id="rId8" Type="http://schemas.openxmlformats.org/officeDocument/2006/relationships/diagramColors" Target="../diagrams/colors1.xml"/><Relationship Id="rId13" Type="http://schemas.openxmlformats.org/officeDocument/2006/relationships/image" Target="../media/image57.jpeg"/><Relationship Id="rId18" Type="http://schemas.openxmlformats.org/officeDocument/2006/relationships/image" Target="../media/image62.jpeg"/><Relationship Id="rId3" Type="http://schemas.openxmlformats.org/officeDocument/2006/relationships/image" Target="../media/image52.jpeg"/><Relationship Id="rId21" Type="http://schemas.openxmlformats.org/officeDocument/2006/relationships/image" Target="../media/image65.jpeg"/><Relationship Id="rId7" Type="http://schemas.openxmlformats.org/officeDocument/2006/relationships/diagramQuickStyle" Target="../diagrams/quickStyle1.xml"/><Relationship Id="rId12" Type="http://schemas.openxmlformats.org/officeDocument/2006/relationships/image" Target="../media/image56.jpeg"/><Relationship Id="rId17" Type="http://schemas.openxmlformats.org/officeDocument/2006/relationships/image" Target="../media/image61.jpeg"/><Relationship Id="rId2" Type="http://schemas.openxmlformats.org/officeDocument/2006/relationships/image" Target="../media/image51.jpeg"/><Relationship Id="rId16" Type="http://schemas.openxmlformats.org/officeDocument/2006/relationships/image" Target="../media/image60.png"/><Relationship Id="rId20" Type="http://schemas.openxmlformats.org/officeDocument/2006/relationships/image" Target="../media/image64.jpeg"/><Relationship Id="rId1" Type="http://schemas.openxmlformats.org/officeDocument/2006/relationships/image" Target="../media/image50.jpeg"/><Relationship Id="rId6" Type="http://schemas.openxmlformats.org/officeDocument/2006/relationships/diagramLayout" Target="../diagrams/layout1.xml"/><Relationship Id="rId11" Type="http://schemas.openxmlformats.org/officeDocument/2006/relationships/image" Target="../media/image55.jpeg"/><Relationship Id="rId5" Type="http://schemas.openxmlformats.org/officeDocument/2006/relationships/diagramData" Target="../diagrams/data1.xml"/><Relationship Id="rId15" Type="http://schemas.openxmlformats.org/officeDocument/2006/relationships/image" Target="../media/image59.jpeg"/><Relationship Id="rId10" Type="http://schemas.openxmlformats.org/officeDocument/2006/relationships/image" Target="../media/image54.jpeg"/><Relationship Id="rId19" Type="http://schemas.openxmlformats.org/officeDocument/2006/relationships/image" Target="../media/image63.jpeg"/><Relationship Id="rId4" Type="http://schemas.openxmlformats.org/officeDocument/2006/relationships/image" Target="../media/image53.jpeg"/><Relationship Id="rId9" Type="http://schemas.microsoft.com/office/2007/relationships/diagramDrawing" Target="../diagrams/drawing1.xml"/><Relationship Id="rId14"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editAs="oneCell">
    <xdr:from>
      <xdr:col>19</xdr:col>
      <xdr:colOff>220993</xdr:colOff>
      <xdr:row>0</xdr:row>
      <xdr:rowOff>145473</xdr:rowOff>
    </xdr:from>
    <xdr:to>
      <xdr:col>25</xdr:col>
      <xdr:colOff>18461</xdr:colOff>
      <xdr:row>13</xdr:row>
      <xdr:rowOff>17666</xdr:rowOff>
    </xdr:to>
    <xdr:pic>
      <xdr:nvPicPr>
        <xdr:cNvPr id="5" name="Kuva 4">
          <a:extLst>
            <a:ext uri="{FF2B5EF4-FFF2-40B4-BE49-F238E27FC236}">
              <a16:creationId xmlns:a16="http://schemas.microsoft.com/office/drawing/2014/main" id="{9FD4CFDD-BD52-FA85-BB33-F7B6436323D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31738" y="145473"/>
          <a:ext cx="1615531" cy="2237510"/>
        </a:xfrm>
        <a:prstGeom prst="rect">
          <a:avLst/>
        </a:prstGeom>
      </xdr:spPr>
    </xdr:pic>
    <xdr:clientData/>
  </xdr:twoCellAnchor>
  <xdr:oneCellAnchor>
    <xdr:from>
      <xdr:col>19</xdr:col>
      <xdr:colOff>136813</xdr:colOff>
      <xdr:row>36</xdr:row>
      <xdr:rowOff>13855</xdr:rowOff>
    </xdr:from>
    <xdr:ext cx="395522" cy="395522"/>
    <xdr:pic>
      <xdr:nvPicPr>
        <xdr:cNvPr id="6" name="Kuva 5">
          <a:extLst>
            <a:ext uri="{FF2B5EF4-FFF2-40B4-BE49-F238E27FC236}">
              <a16:creationId xmlns:a16="http://schemas.microsoft.com/office/drawing/2014/main" id="{A8D15E0A-1AC4-4F88-823A-27ECACE7B9D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941868" y="7384473"/>
          <a:ext cx="395522" cy="395522"/>
        </a:xfrm>
        <a:prstGeom prst="rect">
          <a:avLst/>
        </a:prstGeom>
      </xdr:spPr>
    </xdr:pic>
    <xdr:clientData/>
  </xdr:oneCellAnchor>
  <xdr:oneCellAnchor>
    <xdr:from>
      <xdr:col>20</xdr:col>
      <xdr:colOff>96982</xdr:colOff>
      <xdr:row>36</xdr:row>
      <xdr:rowOff>36370</xdr:rowOff>
    </xdr:from>
    <xdr:ext cx="395522" cy="395522"/>
    <xdr:pic>
      <xdr:nvPicPr>
        <xdr:cNvPr id="7" name="Kuva 6">
          <a:extLst>
            <a:ext uri="{FF2B5EF4-FFF2-40B4-BE49-F238E27FC236}">
              <a16:creationId xmlns:a16="http://schemas.microsoft.com/office/drawing/2014/main" id="{893EF538-6183-4851-BFF6-FF26B7223B3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206837" y="6852806"/>
          <a:ext cx="395522" cy="395522"/>
        </a:xfrm>
        <a:prstGeom prst="rect">
          <a:avLst/>
        </a:prstGeom>
      </xdr:spPr>
    </xdr:pic>
    <xdr:clientData/>
  </xdr:oneCellAnchor>
  <xdr:oneCellAnchor>
    <xdr:from>
      <xdr:col>18</xdr:col>
      <xdr:colOff>303068</xdr:colOff>
      <xdr:row>38</xdr:row>
      <xdr:rowOff>3462</xdr:rowOff>
    </xdr:from>
    <xdr:ext cx="395522" cy="395522"/>
    <xdr:pic>
      <xdr:nvPicPr>
        <xdr:cNvPr id="8" name="Kuva 7">
          <a:extLst>
            <a:ext uri="{FF2B5EF4-FFF2-40B4-BE49-F238E27FC236}">
              <a16:creationId xmlns:a16="http://schemas.microsoft.com/office/drawing/2014/main" id="{14F18E07-BA38-45DF-9730-ADA4B0EB55E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03323" y="7180117"/>
          <a:ext cx="395522" cy="395522"/>
        </a:xfrm>
        <a:prstGeom prst="rect">
          <a:avLst/>
        </a:prstGeom>
      </xdr:spPr>
    </xdr:pic>
    <xdr:clientData/>
  </xdr:oneCellAnchor>
  <xdr:oneCellAnchor>
    <xdr:from>
      <xdr:col>20</xdr:col>
      <xdr:colOff>62345</xdr:colOff>
      <xdr:row>38</xdr:row>
      <xdr:rowOff>24245</xdr:rowOff>
    </xdr:from>
    <xdr:ext cx="395522" cy="395522"/>
    <xdr:pic>
      <xdr:nvPicPr>
        <xdr:cNvPr id="9" name="Kuva 8">
          <a:extLst>
            <a:ext uri="{FF2B5EF4-FFF2-40B4-BE49-F238E27FC236}">
              <a16:creationId xmlns:a16="http://schemas.microsoft.com/office/drawing/2014/main" id="{75C6F1B0-8578-445B-9B37-9F5D9801ACE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172200" y="7200900"/>
          <a:ext cx="395522" cy="395522"/>
        </a:xfrm>
        <a:prstGeom prst="rect">
          <a:avLst/>
        </a:prstGeom>
      </xdr:spPr>
    </xdr:pic>
    <xdr:clientData/>
  </xdr:oneCellAnchor>
  <xdr:twoCellAnchor editAs="oneCell">
    <xdr:from>
      <xdr:col>1</xdr:col>
      <xdr:colOff>6928</xdr:colOff>
      <xdr:row>37</xdr:row>
      <xdr:rowOff>48491</xdr:rowOff>
    </xdr:from>
    <xdr:to>
      <xdr:col>6</xdr:col>
      <xdr:colOff>242731</xdr:colOff>
      <xdr:row>46</xdr:row>
      <xdr:rowOff>79316</xdr:rowOff>
    </xdr:to>
    <xdr:pic>
      <xdr:nvPicPr>
        <xdr:cNvPr id="10" name="Kuva 9">
          <a:extLst>
            <a:ext uri="{FF2B5EF4-FFF2-40B4-BE49-F238E27FC236}">
              <a16:creationId xmlns:a16="http://schemas.microsoft.com/office/drawing/2014/main" id="{0A806B02-F886-4D95-9D39-848643B7B64F}"/>
            </a:ext>
          </a:extLst>
        </xdr:cNvPr>
        <xdr:cNvPicPr>
          <a:picLocks noChangeAspect="1"/>
        </xdr:cNvPicPr>
      </xdr:nvPicPr>
      <xdr:blipFill>
        <a:blip xmlns:r="http://schemas.openxmlformats.org/officeDocument/2006/relationships" r:embed="rId3"/>
        <a:stretch>
          <a:fillRect/>
        </a:stretch>
      </xdr:blipFill>
      <xdr:spPr>
        <a:xfrm>
          <a:off x="311728" y="7045036"/>
          <a:ext cx="1759803" cy="1769571"/>
        </a:xfrm>
        <a:prstGeom prst="rect">
          <a:avLst/>
        </a:prstGeom>
      </xdr:spPr>
    </xdr:pic>
    <xdr:clientData/>
  </xdr:twoCellAnchor>
  <xdr:twoCellAnchor editAs="oneCell">
    <xdr:from>
      <xdr:col>6</xdr:col>
      <xdr:colOff>228601</xdr:colOff>
      <xdr:row>37</xdr:row>
      <xdr:rowOff>62345</xdr:rowOff>
    </xdr:from>
    <xdr:to>
      <xdr:col>12</xdr:col>
      <xdr:colOff>118800</xdr:colOff>
      <xdr:row>46</xdr:row>
      <xdr:rowOff>92132</xdr:rowOff>
    </xdr:to>
    <xdr:pic>
      <xdr:nvPicPr>
        <xdr:cNvPr id="11" name="Kuva 10">
          <a:extLst>
            <a:ext uri="{FF2B5EF4-FFF2-40B4-BE49-F238E27FC236}">
              <a16:creationId xmlns:a16="http://schemas.microsoft.com/office/drawing/2014/main" id="{6FD838EC-64BF-43D8-A50A-50CEA5AE100C}"/>
            </a:ext>
          </a:extLst>
        </xdr:cNvPr>
        <xdr:cNvPicPr>
          <a:picLocks noChangeAspect="1"/>
        </xdr:cNvPicPr>
      </xdr:nvPicPr>
      <xdr:blipFill>
        <a:blip xmlns:r="http://schemas.openxmlformats.org/officeDocument/2006/relationships" r:embed="rId4"/>
        <a:stretch>
          <a:fillRect/>
        </a:stretch>
      </xdr:blipFill>
      <xdr:spPr>
        <a:xfrm>
          <a:off x="2057401" y="7058890"/>
          <a:ext cx="1725926" cy="1768533"/>
        </a:xfrm>
        <a:prstGeom prst="rect">
          <a:avLst/>
        </a:prstGeom>
      </xdr:spPr>
    </xdr:pic>
    <xdr:clientData/>
  </xdr:twoCellAnchor>
  <xdr:twoCellAnchor editAs="oneCell">
    <xdr:from>
      <xdr:col>12</xdr:col>
      <xdr:colOff>155862</xdr:colOff>
      <xdr:row>37</xdr:row>
      <xdr:rowOff>74469</xdr:rowOff>
    </xdr:from>
    <xdr:to>
      <xdr:col>18</xdr:col>
      <xdr:colOff>131617</xdr:colOff>
      <xdr:row>46</xdr:row>
      <xdr:rowOff>87489</xdr:rowOff>
    </xdr:to>
    <xdr:pic>
      <xdr:nvPicPr>
        <xdr:cNvPr id="12" name="Kuva 11">
          <a:extLst>
            <a:ext uri="{FF2B5EF4-FFF2-40B4-BE49-F238E27FC236}">
              <a16:creationId xmlns:a16="http://schemas.microsoft.com/office/drawing/2014/main" id="{819E5536-26A4-4C40-BDE3-75E9C888A2A1}"/>
            </a:ext>
          </a:extLst>
        </xdr:cNvPr>
        <xdr:cNvPicPr>
          <a:picLocks noChangeAspect="1"/>
        </xdr:cNvPicPr>
      </xdr:nvPicPr>
      <xdr:blipFill>
        <a:blip xmlns:r="http://schemas.openxmlformats.org/officeDocument/2006/relationships" r:embed="rId5"/>
        <a:stretch>
          <a:fillRect/>
        </a:stretch>
      </xdr:blipFill>
      <xdr:spPr>
        <a:xfrm>
          <a:off x="3820389" y="7071014"/>
          <a:ext cx="1811483" cy="1751766"/>
        </a:xfrm>
        <a:prstGeom prst="rect">
          <a:avLst/>
        </a:prstGeom>
      </xdr:spPr>
    </xdr:pic>
    <xdr:clientData/>
  </xdr:twoCellAnchor>
  <xdr:twoCellAnchor editAs="oneCell">
    <xdr:from>
      <xdr:col>1</xdr:col>
      <xdr:colOff>32617</xdr:colOff>
      <xdr:row>46</xdr:row>
      <xdr:rowOff>90054</xdr:rowOff>
    </xdr:from>
    <xdr:to>
      <xdr:col>6</xdr:col>
      <xdr:colOff>214745</xdr:colOff>
      <xdr:row>56</xdr:row>
      <xdr:rowOff>13853</xdr:rowOff>
    </xdr:to>
    <xdr:pic>
      <xdr:nvPicPr>
        <xdr:cNvPr id="13" name="Kuva 12">
          <a:extLst>
            <a:ext uri="{FF2B5EF4-FFF2-40B4-BE49-F238E27FC236}">
              <a16:creationId xmlns:a16="http://schemas.microsoft.com/office/drawing/2014/main" id="{7BCC0B8F-9B50-667E-B79B-0545BEEE4415}"/>
            </a:ext>
          </a:extLst>
        </xdr:cNvPr>
        <xdr:cNvPicPr>
          <a:picLocks noChangeAspect="1"/>
        </xdr:cNvPicPr>
      </xdr:nvPicPr>
      <xdr:blipFill>
        <a:blip xmlns:r="http://schemas.openxmlformats.org/officeDocument/2006/relationships" r:embed="rId6"/>
        <a:stretch>
          <a:fillRect/>
        </a:stretch>
      </xdr:blipFill>
      <xdr:spPr>
        <a:xfrm>
          <a:off x="337417" y="8825345"/>
          <a:ext cx="1706128" cy="1780308"/>
        </a:xfrm>
        <a:prstGeom prst="rect">
          <a:avLst/>
        </a:prstGeom>
      </xdr:spPr>
    </xdr:pic>
    <xdr:clientData/>
  </xdr:twoCellAnchor>
  <xdr:twoCellAnchor editAs="oneCell">
    <xdr:from>
      <xdr:col>23</xdr:col>
      <xdr:colOff>110171</xdr:colOff>
      <xdr:row>36</xdr:row>
      <xdr:rowOff>16652</xdr:rowOff>
    </xdr:from>
    <xdr:to>
      <xdr:col>24</xdr:col>
      <xdr:colOff>218212</xdr:colOff>
      <xdr:row>38</xdr:row>
      <xdr:rowOff>57843</xdr:rowOff>
    </xdr:to>
    <xdr:pic>
      <xdr:nvPicPr>
        <xdr:cNvPr id="15" name="Kuva 14">
          <a:extLst>
            <a:ext uri="{FF2B5EF4-FFF2-40B4-BE49-F238E27FC236}">
              <a16:creationId xmlns:a16="http://schemas.microsoft.com/office/drawing/2014/main" id="{B140D5AE-0544-42F7-8AA7-CEDC019429B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34426" y="6833088"/>
          <a:ext cx="405913" cy="401410"/>
        </a:xfrm>
        <a:prstGeom prst="rect">
          <a:avLst/>
        </a:prstGeom>
      </xdr:spPr>
    </xdr:pic>
    <xdr:clientData/>
  </xdr:twoCellAnchor>
  <xdr:twoCellAnchor editAs="oneCell">
    <xdr:from>
      <xdr:col>21</xdr:col>
      <xdr:colOff>293074</xdr:colOff>
      <xdr:row>36</xdr:row>
      <xdr:rowOff>12519</xdr:rowOff>
    </xdr:from>
    <xdr:to>
      <xdr:col>23</xdr:col>
      <xdr:colOff>89387</xdr:colOff>
      <xdr:row>38</xdr:row>
      <xdr:rowOff>53710</xdr:rowOff>
    </xdr:to>
    <xdr:pic>
      <xdr:nvPicPr>
        <xdr:cNvPr id="16" name="Kuva 15">
          <a:extLst>
            <a:ext uri="{FF2B5EF4-FFF2-40B4-BE49-F238E27FC236}">
              <a16:creationId xmlns:a16="http://schemas.microsoft.com/office/drawing/2014/main" id="{5880BC84-36CE-40D7-84A8-3930F3BED0E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07729" y="6828955"/>
          <a:ext cx="405913" cy="401410"/>
        </a:xfrm>
        <a:prstGeom prst="rect">
          <a:avLst/>
        </a:prstGeom>
      </xdr:spPr>
    </xdr:pic>
    <xdr:clientData/>
  </xdr:twoCellAnchor>
  <xdr:oneCellAnchor>
    <xdr:from>
      <xdr:col>23</xdr:col>
      <xdr:colOff>32238</xdr:colOff>
      <xdr:row>37</xdr:row>
      <xdr:rowOff>94583</xdr:rowOff>
    </xdr:from>
    <xdr:ext cx="395522" cy="395522"/>
    <xdr:pic>
      <xdr:nvPicPr>
        <xdr:cNvPr id="18" name="Kuva 17">
          <a:extLst>
            <a:ext uri="{FF2B5EF4-FFF2-40B4-BE49-F238E27FC236}">
              <a16:creationId xmlns:a16="http://schemas.microsoft.com/office/drawing/2014/main" id="{BF61BEFA-72A0-4BC4-978C-4CDFBEAE4F9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056493" y="7091128"/>
          <a:ext cx="395522" cy="395522"/>
        </a:xfrm>
        <a:prstGeom prst="rect">
          <a:avLst/>
        </a:prstGeom>
      </xdr:spPr>
    </xdr:pic>
    <xdr:clientData/>
  </xdr:oneCellAnchor>
  <xdr:oneCellAnchor>
    <xdr:from>
      <xdr:col>21</xdr:col>
      <xdr:colOff>223801</xdr:colOff>
      <xdr:row>38</xdr:row>
      <xdr:rowOff>21177</xdr:rowOff>
    </xdr:from>
    <xdr:ext cx="395522" cy="395522"/>
    <xdr:pic>
      <xdr:nvPicPr>
        <xdr:cNvPr id="19" name="Kuva 18">
          <a:extLst>
            <a:ext uri="{FF2B5EF4-FFF2-40B4-BE49-F238E27FC236}">
              <a16:creationId xmlns:a16="http://schemas.microsoft.com/office/drawing/2014/main" id="{E0B546E5-F273-4CC9-96EE-95EB7445B4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638456" y="7197832"/>
          <a:ext cx="395522" cy="395522"/>
        </a:xfrm>
        <a:prstGeom prst="rect">
          <a:avLst/>
        </a:prstGeom>
      </xdr:spPr>
    </xdr:pic>
    <xdr:clientData/>
  </xdr:oneCellAnchor>
  <xdr:oneCellAnchor>
    <xdr:from>
      <xdr:col>23</xdr:col>
      <xdr:colOff>210617</xdr:colOff>
      <xdr:row>38</xdr:row>
      <xdr:rowOff>89387</xdr:rowOff>
    </xdr:from>
    <xdr:ext cx="395522" cy="395522"/>
    <xdr:pic>
      <xdr:nvPicPr>
        <xdr:cNvPr id="21" name="Kuva 20">
          <a:extLst>
            <a:ext uri="{FF2B5EF4-FFF2-40B4-BE49-F238E27FC236}">
              <a16:creationId xmlns:a16="http://schemas.microsoft.com/office/drawing/2014/main" id="{A1A4D89B-8C48-4804-BEE3-AD93F3A880C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234872" y="7266042"/>
          <a:ext cx="395522" cy="395522"/>
        </a:xfrm>
        <a:prstGeom prst="rect">
          <a:avLst/>
        </a:prstGeom>
      </xdr:spPr>
    </xdr:pic>
    <xdr:clientData/>
  </xdr:oneCellAnchor>
  <xdr:oneCellAnchor>
    <xdr:from>
      <xdr:col>21</xdr:col>
      <xdr:colOff>263633</xdr:colOff>
      <xdr:row>39</xdr:row>
      <xdr:rowOff>142404</xdr:rowOff>
    </xdr:from>
    <xdr:ext cx="395522" cy="395522"/>
    <xdr:pic>
      <xdr:nvPicPr>
        <xdr:cNvPr id="22" name="Kuva 21">
          <a:extLst>
            <a:ext uri="{FF2B5EF4-FFF2-40B4-BE49-F238E27FC236}">
              <a16:creationId xmlns:a16="http://schemas.microsoft.com/office/drawing/2014/main" id="{1F39F332-3A78-4C52-89F2-A3FF1A277F5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678288" y="7513022"/>
          <a:ext cx="395522" cy="395522"/>
        </a:xfrm>
        <a:prstGeom prst="rect">
          <a:avLst/>
        </a:prstGeom>
      </xdr:spPr>
    </xdr:pic>
    <xdr:clientData/>
  </xdr:oneCellAnchor>
  <xdr:oneCellAnchor>
    <xdr:from>
      <xdr:col>23</xdr:col>
      <xdr:colOff>49557</xdr:colOff>
      <xdr:row>39</xdr:row>
      <xdr:rowOff>58215</xdr:rowOff>
    </xdr:from>
    <xdr:ext cx="395522" cy="395522"/>
    <xdr:pic>
      <xdr:nvPicPr>
        <xdr:cNvPr id="24" name="Kuva 23">
          <a:extLst>
            <a:ext uri="{FF2B5EF4-FFF2-40B4-BE49-F238E27FC236}">
              <a16:creationId xmlns:a16="http://schemas.microsoft.com/office/drawing/2014/main" id="{56AA627C-3661-4BFF-8EDB-2BB7168CC0B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073812" y="7428833"/>
          <a:ext cx="395522" cy="395522"/>
        </a:xfrm>
        <a:prstGeom prst="rect">
          <a:avLst/>
        </a:prstGeom>
      </xdr:spPr>
    </xdr:pic>
    <xdr:clientData/>
  </xdr:oneCellAnchor>
  <xdr:oneCellAnchor>
    <xdr:from>
      <xdr:col>22</xdr:col>
      <xdr:colOff>74864</xdr:colOff>
      <xdr:row>41</xdr:row>
      <xdr:rowOff>73133</xdr:rowOff>
    </xdr:from>
    <xdr:ext cx="395522" cy="395522"/>
    <xdr:pic>
      <xdr:nvPicPr>
        <xdr:cNvPr id="25" name="Kuva 24">
          <a:extLst>
            <a:ext uri="{FF2B5EF4-FFF2-40B4-BE49-F238E27FC236}">
              <a16:creationId xmlns:a16="http://schemas.microsoft.com/office/drawing/2014/main" id="{D9C8AB04-F721-4769-A711-BFB70791A75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94319" y="7831678"/>
          <a:ext cx="395522" cy="395522"/>
        </a:xfrm>
        <a:prstGeom prst="rect">
          <a:avLst/>
        </a:prstGeom>
      </xdr:spPr>
    </xdr:pic>
    <xdr:clientData/>
  </xdr:oneCellAnchor>
  <xdr:oneCellAnchor>
    <xdr:from>
      <xdr:col>20</xdr:col>
      <xdr:colOff>298269</xdr:colOff>
      <xdr:row>41</xdr:row>
      <xdr:rowOff>35032</xdr:rowOff>
    </xdr:from>
    <xdr:ext cx="395522" cy="395522"/>
    <xdr:pic>
      <xdr:nvPicPr>
        <xdr:cNvPr id="27" name="Kuva 26">
          <a:extLst>
            <a:ext uri="{FF2B5EF4-FFF2-40B4-BE49-F238E27FC236}">
              <a16:creationId xmlns:a16="http://schemas.microsoft.com/office/drawing/2014/main" id="{32A41537-0438-4AD5-A32C-004993A77C6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408124" y="7793577"/>
          <a:ext cx="395522" cy="395522"/>
        </a:xfrm>
        <a:prstGeom prst="rect">
          <a:avLst/>
        </a:prstGeom>
      </xdr:spPr>
    </xdr:pic>
    <xdr:clientData/>
  </xdr:oneCellAnchor>
  <xdr:oneCellAnchor>
    <xdr:from>
      <xdr:col>23</xdr:col>
      <xdr:colOff>180108</xdr:colOff>
      <xdr:row>41</xdr:row>
      <xdr:rowOff>34637</xdr:rowOff>
    </xdr:from>
    <xdr:ext cx="395522" cy="395522"/>
    <xdr:pic>
      <xdr:nvPicPr>
        <xdr:cNvPr id="29" name="Kuva 28">
          <a:extLst>
            <a:ext uri="{FF2B5EF4-FFF2-40B4-BE49-F238E27FC236}">
              <a16:creationId xmlns:a16="http://schemas.microsoft.com/office/drawing/2014/main" id="{13F697EA-0791-44EF-BE34-ED0C9A2A6B56}"/>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204363" y="7793182"/>
          <a:ext cx="395522" cy="395522"/>
        </a:xfrm>
        <a:prstGeom prst="rect">
          <a:avLst/>
        </a:prstGeom>
      </xdr:spPr>
    </xdr:pic>
    <xdr:clientData/>
  </xdr:oneCellAnchor>
  <xdr:oneCellAnchor>
    <xdr:from>
      <xdr:col>23</xdr:col>
      <xdr:colOff>76198</xdr:colOff>
      <xdr:row>42</xdr:row>
      <xdr:rowOff>187037</xdr:rowOff>
    </xdr:from>
    <xdr:ext cx="395522" cy="395522"/>
    <xdr:pic>
      <xdr:nvPicPr>
        <xdr:cNvPr id="30" name="Kuva 29">
          <a:extLst>
            <a:ext uri="{FF2B5EF4-FFF2-40B4-BE49-F238E27FC236}">
              <a16:creationId xmlns:a16="http://schemas.microsoft.com/office/drawing/2014/main" id="{E7BE1A91-442F-4C1F-8521-65197E64CB2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00453" y="8146473"/>
          <a:ext cx="395522" cy="395522"/>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twoCellAnchor>
    <xdr:from>
      <xdr:col>17</xdr:col>
      <xdr:colOff>104776</xdr:colOff>
      <xdr:row>5</xdr:row>
      <xdr:rowOff>104776</xdr:rowOff>
    </xdr:from>
    <xdr:to>
      <xdr:col>17</xdr:col>
      <xdr:colOff>523876</xdr:colOff>
      <xdr:row>7</xdr:row>
      <xdr:rowOff>85726</xdr:rowOff>
    </xdr:to>
    <xdr:sp macro="" textlink="">
      <xdr:nvSpPr>
        <xdr:cNvPr id="2" name="Ellipsi 1">
          <a:extLst>
            <a:ext uri="{FF2B5EF4-FFF2-40B4-BE49-F238E27FC236}">
              <a16:creationId xmlns:a16="http://schemas.microsoft.com/office/drawing/2014/main" id="{F8EB7645-FE4D-6130-C78F-D999397344F2}"/>
            </a:ext>
          </a:extLst>
        </xdr:cNvPr>
        <xdr:cNvSpPr/>
      </xdr:nvSpPr>
      <xdr:spPr>
        <a:xfrm>
          <a:off x="11382376" y="1066801"/>
          <a:ext cx="419100" cy="3619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t>H</a:t>
          </a:r>
          <a:endParaRPr lang="en-FI" sz="1600"/>
        </a:p>
      </xdr:txBody>
    </xdr:sp>
    <xdr:clientData/>
  </xdr:twoCellAnchor>
  <xdr:twoCellAnchor>
    <xdr:from>
      <xdr:col>17</xdr:col>
      <xdr:colOff>552451</xdr:colOff>
      <xdr:row>6</xdr:row>
      <xdr:rowOff>85726</xdr:rowOff>
    </xdr:from>
    <xdr:to>
      <xdr:col>18</xdr:col>
      <xdr:colOff>400051</xdr:colOff>
      <xdr:row>8</xdr:row>
      <xdr:rowOff>66676</xdr:rowOff>
    </xdr:to>
    <xdr:sp macro="" textlink="">
      <xdr:nvSpPr>
        <xdr:cNvPr id="3" name="Ellipsi 2">
          <a:extLst>
            <a:ext uri="{FF2B5EF4-FFF2-40B4-BE49-F238E27FC236}">
              <a16:creationId xmlns:a16="http://schemas.microsoft.com/office/drawing/2014/main" id="{A50A5915-9097-4F8F-BE68-40C4A5893F39}"/>
            </a:ext>
          </a:extLst>
        </xdr:cNvPr>
        <xdr:cNvSpPr/>
      </xdr:nvSpPr>
      <xdr:spPr>
        <a:xfrm>
          <a:off x="11830051" y="1238251"/>
          <a:ext cx="419100" cy="3619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t>k</a:t>
          </a:r>
          <a:endParaRPr lang="en-FI" sz="1600"/>
        </a:p>
      </xdr:txBody>
    </xdr:sp>
    <xdr:clientData/>
  </xdr:twoCellAnchor>
  <xdr:twoCellAnchor>
    <xdr:from>
      <xdr:col>17</xdr:col>
      <xdr:colOff>95251</xdr:colOff>
      <xdr:row>7</xdr:row>
      <xdr:rowOff>95251</xdr:rowOff>
    </xdr:from>
    <xdr:to>
      <xdr:col>17</xdr:col>
      <xdr:colOff>514351</xdr:colOff>
      <xdr:row>9</xdr:row>
      <xdr:rowOff>76201</xdr:rowOff>
    </xdr:to>
    <xdr:sp macro="" textlink="">
      <xdr:nvSpPr>
        <xdr:cNvPr id="4" name="Ellipsi 3">
          <a:extLst>
            <a:ext uri="{FF2B5EF4-FFF2-40B4-BE49-F238E27FC236}">
              <a16:creationId xmlns:a16="http://schemas.microsoft.com/office/drawing/2014/main" id="{3D7DAA0D-3151-4A1C-8BCB-0AEA682275BB}"/>
            </a:ext>
          </a:extLst>
        </xdr:cNvPr>
        <xdr:cNvSpPr/>
      </xdr:nvSpPr>
      <xdr:spPr>
        <a:xfrm>
          <a:off x="11372851" y="1438276"/>
          <a:ext cx="419100" cy="3619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t>K</a:t>
          </a:r>
          <a:endParaRPr lang="en-FI" sz="1600"/>
        </a:p>
      </xdr:txBody>
    </xdr:sp>
    <xdr:clientData/>
  </xdr:twoCellAnchor>
  <xdr:twoCellAnchor>
    <xdr:from>
      <xdr:col>17</xdr:col>
      <xdr:colOff>104775</xdr:colOff>
      <xdr:row>9</xdr:row>
      <xdr:rowOff>152400</xdr:rowOff>
    </xdr:from>
    <xdr:to>
      <xdr:col>17</xdr:col>
      <xdr:colOff>523875</xdr:colOff>
      <xdr:row>11</xdr:row>
      <xdr:rowOff>114300</xdr:rowOff>
    </xdr:to>
    <xdr:sp macro="" textlink="">
      <xdr:nvSpPr>
        <xdr:cNvPr id="6" name="Ellipsi 5">
          <a:extLst>
            <a:ext uri="{FF2B5EF4-FFF2-40B4-BE49-F238E27FC236}">
              <a16:creationId xmlns:a16="http://schemas.microsoft.com/office/drawing/2014/main" id="{4F4B861D-7643-4723-8401-2E036AFDB910}"/>
            </a:ext>
          </a:extLst>
        </xdr:cNvPr>
        <xdr:cNvSpPr/>
      </xdr:nvSpPr>
      <xdr:spPr>
        <a:xfrm>
          <a:off x="11382375" y="1876425"/>
          <a:ext cx="419100" cy="3619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t>P</a:t>
          </a:r>
          <a:endParaRPr lang="en-FI" sz="1600"/>
        </a:p>
      </xdr:txBody>
    </xdr:sp>
    <xdr:clientData/>
  </xdr:twoCellAnchor>
  <xdr:twoCellAnchor>
    <xdr:from>
      <xdr:col>18</xdr:col>
      <xdr:colOff>57150</xdr:colOff>
      <xdr:row>8</xdr:row>
      <xdr:rowOff>123825</xdr:rowOff>
    </xdr:from>
    <xdr:to>
      <xdr:col>18</xdr:col>
      <xdr:colOff>476250</xdr:colOff>
      <xdr:row>10</xdr:row>
      <xdr:rowOff>95250</xdr:rowOff>
    </xdr:to>
    <xdr:sp macro="" textlink="">
      <xdr:nvSpPr>
        <xdr:cNvPr id="7" name="Ellipsi 6">
          <a:extLst>
            <a:ext uri="{FF2B5EF4-FFF2-40B4-BE49-F238E27FC236}">
              <a16:creationId xmlns:a16="http://schemas.microsoft.com/office/drawing/2014/main" id="{455203F6-98F2-4368-96DF-CD91B8208F56}"/>
            </a:ext>
          </a:extLst>
        </xdr:cNvPr>
        <xdr:cNvSpPr/>
      </xdr:nvSpPr>
      <xdr:spPr>
        <a:xfrm>
          <a:off x="11906250" y="1657350"/>
          <a:ext cx="419100" cy="3619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t>M</a:t>
          </a:r>
          <a:endParaRPr lang="en-FI" sz="16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23</xdr:col>
      <xdr:colOff>0</xdr:colOff>
      <xdr:row>59</xdr:row>
      <xdr:rowOff>129540</xdr:rowOff>
    </xdr:from>
    <xdr:to>
      <xdr:col>25</xdr:col>
      <xdr:colOff>144780</xdr:colOff>
      <xdr:row>70</xdr:row>
      <xdr:rowOff>167640</xdr:rowOff>
    </xdr:to>
    <xdr:pic>
      <xdr:nvPicPr>
        <xdr:cNvPr id="2" name="Kuva 36" descr="Kuva, joka sisältää kohteen Ihmisen kasvot, taide, maalaus, nainen&#10;&#10;Kuvaus luotu automaattisesti">
          <a:extLst>
            <a:ext uri="{FF2B5EF4-FFF2-40B4-BE49-F238E27FC236}">
              <a16:creationId xmlns:a16="http://schemas.microsoft.com/office/drawing/2014/main" id="{6F215344-31F3-1362-0048-4575114687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451080" y="11323320"/>
          <a:ext cx="1363980" cy="2049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6927</xdr:colOff>
      <xdr:row>15</xdr:row>
      <xdr:rowOff>140401</xdr:rowOff>
    </xdr:to>
    <xdr:pic>
      <xdr:nvPicPr>
        <xdr:cNvPr id="2" name="Kuva 1" descr="Kuva, joka sisältää kohteen kartta, teksti, atlas&#10;&#10;Kuvaus luotu automaattisesti">
          <a:extLst>
            <a:ext uri="{FF2B5EF4-FFF2-40B4-BE49-F238E27FC236}">
              <a16:creationId xmlns:a16="http://schemas.microsoft.com/office/drawing/2014/main" id="{5CB67369-2B31-59F3-7B2C-9ED7D952225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6102927" cy="284203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25</xdr:col>
      <xdr:colOff>4837</xdr:colOff>
      <xdr:row>86</xdr:row>
      <xdr:rowOff>0</xdr:rowOff>
    </xdr:from>
    <xdr:to>
      <xdr:col>31</xdr:col>
      <xdr:colOff>269722</xdr:colOff>
      <xdr:row>100</xdr:row>
      <xdr:rowOff>17961</xdr:rowOff>
    </xdr:to>
    <xdr:pic>
      <xdr:nvPicPr>
        <xdr:cNvPr id="8" name="Picture 7">
          <a:extLst>
            <a:ext uri="{FF2B5EF4-FFF2-40B4-BE49-F238E27FC236}">
              <a16:creationId xmlns:a16="http://schemas.microsoft.com/office/drawing/2014/main" id="{4AFBEA5C-ECBF-EF1E-F0F4-AB2E518B19E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668380" y="22762029"/>
          <a:ext cx="2028371" cy="2808514"/>
        </a:xfrm>
        <a:prstGeom prst="rect">
          <a:avLst/>
        </a:prstGeom>
      </xdr:spPr>
    </xdr:pic>
    <xdr:clientData/>
  </xdr:twoCellAnchor>
  <xdr:twoCellAnchor editAs="oneCell">
    <xdr:from>
      <xdr:col>0</xdr:col>
      <xdr:colOff>0</xdr:colOff>
      <xdr:row>23</xdr:row>
      <xdr:rowOff>0</xdr:rowOff>
    </xdr:from>
    <xdr:to>
      <xdr:col>1</xdr:col>
      <xdr:colOff>34290</xdr:colOff>
      <xdr:row>24</xdr:row>
      <xdr:rowOff>111035</xdr:rowOff>
    </xdr:to>
    <xdr:sp macro="" textlink="">
      <xdr:nvSpPr>
        <xdr:cNvPr id="12293" name="AutoShape 5" descr="Thor, swedish muscular blond god of thunder">
          <a:extLst>
            <a:ext uri="{FF2B5EF4-FFF2-40B4-BE49-F238E27FC236}">
              <a16:creationId xmlns:a16="http://schemas.microsoft.com/office/drawing/2014/main" id="{0AC058B4-FB44-8957-31F6-C9C2B4B3ED5D}"/>
            </a:ext>
          </a:extLst>
        </xdr:cNvPr>
        <xdr:cNvSpPr>
          <a:spLocks noChangeAspect="1" noChangeArrowheads="1"/>
        </xdr:cNvSpPr>
      </xdr:nvSpPr>
      <xdr:spPr bwMode="auto">
        <a:xfrm>
          <a:off x="281940" y="1007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21</xdr:col>
      <xdr:colOff>41523</xdr:colOff>
      <xdr:row>77</xdr:row>
      <xdr:rowOff>163287</xdr:rowOff>
    </xdr:from>
    <xdr:to>
      <xdr:col>26</xdr:col>
      <xdr:colOff>35195</xdr:colOff>
      <xdr:row>87</xdr:row>
      <xdr:rowOff>34314</xdr:rowOff>
    </xdr:to>
    <xdr:pic>
      <xdr:nvPicPr>
        <xdr:cNvPr id="5" name="Kuva 4">
          <a:extLst>
            <a:ext uri="{FF2B5EF4-FFF2-40B4-BE49-F238E27FC236}">
              <a16:creationId xmlns:a16="http://schemas.microsoft.com/office/drawing/2014/main" id="{5CA481F2-691D-13A0-1E3B-EE82E8853FC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203837" y="8044544"/>
          <a:ext cx="1498622" cy="1824197"/>
        </a:xfrm>
        <a:prstGeom prst="rect">
          <a:avLst/>
        </a:prstGeom>
      </xdr:spPr>
    </xdr:pic>
    <xdr:clientData/>
  </xdr:twoCellAnchor>
  <xdr:twoCellAnchor editAs="oneCell">
    <xdr:from>
      <xdr:col>21</xdr:col>
      <xdr:colOff>68743</xdr:colOff>
      <xdr:row>40</xdr:row>
      <xdr:rowOff>5442</xdr:rowOff>
    </xdr:from>
    <xdr:to>
      <xdr:col>26</xdr:col>
      <xdr:colOff>152399</xdr:colOff>
      <xdr:row>51</xdr:row>
      <xdr:rowOff>98452</xdr:rowOff>
    </xdr:to>
    <xdr:pic>
      <xdr:nvPicPr>
        <xdr:cNvPr id="19" name="Kuva 18">
          <a:extLst>
            <a:ext uri="{FF2B5EF4-FFF2-40B4-BE49-F238E27FC236}">
              <a16:creationId xmlns:a16="http://schemas.microsoft.com/office/drawing/2014/main" id="{5F93D5B1-1DE4-A0E2-B66E-05840701A22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480429" y="13677899"/>
          <a:ext cx="1629427" cy="2292469"/>
        </a:xfrm>
        <a:prstGeom prst="rect">
          <a:avLst/>
        </a:prstGeom>
      </xdr:spPr>
    </xdr:pic>
    <xdr:clientData/>
  </xdr:twoCellAnchor>
  <xdr:twoCellAnchor editAs="oneCell">
    <xdr:from>
      <xdr:col>21</xdr:col>
      <xdr:colOff>28974</xdr:colOff>
      <xdr:row>93</xdr:row>
      <xdr:rowOff>171175</xdr:rowOff>
    </xdr:from>
    <xdr:to>
      <xdr:col>26</xdr:col>
      <xdr:colOff>58238</xdr:colOff>
      <xdr:row>104</xdr:row>
      <xdr:rowOff>20909</xdr:rowOff>
    </xdr:to>
    <xdr:pic>
      <xdr:nvPicPr>
        <xdr:cNvPr id="22" name="Kuva 21">
          <a:extLst>
            <a:ext uri="{FF2B5EF4-FFF2-40B4-BE49-F238E27FC236}">
              <a16:creationId xmlns:a16="http://schemas.microsoft.com/office/drawing/2014/main" id="{137AD07B-6850-3FFA-6F12-D1A8AEB3F0A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440660" y="24337461"/>
          <a:ext cx="1571225" cy="2002656"/>
        </a:xfrm>
        <a:prstGeom prst="rect">
          <a:avLst/>
        </a:prstGeom>
      </xdr:spPr>
    </xdr:pic>
    <xdr:clientData/>
  </xdr:twoCellAnchor>
  <xdr:twoCellAnchor editAs="oneCell">
    <xdr:from>
      <xdr:col>0</xdr:col>
      <xdr:colOff>0</xdr:colOff>
      <xdr:row>12</xdr:row>
      <xdr:rowOff>0</xdr:rowOff>
    </xdr:from>
    <xdr:to>
      <xdr:col>1</xdr:col>
      <xdr:colOff>34291</xdr:colOff>
      <xdr:row>13</xdr:row>
      <xdr:rowOff>95794</xdr:rowOff>
    </xdr:to>
    <xdr:sp macro="" textlink="">
      <xdr:nvSpPr>
        <xdr:cNvPr id="8199" name="AutoShape 7" descr="of a man in a blue and yellow suit with a bat in his hand">
          <a:extLst>
            <a:ext uri="{FF2B5EF4-FFF2-40B4-BE49-F238E27FC236}">
              <a16:creationId xmlns:a16="http://schemas.microsoft.com/office/drawing/2014/main" id="{9B9B3ADF-1A4C-88F8-4134-4A948DCF9E8A}"/>
            </a:ext>
          </a:extLst>
        </xdr:cNvPr>
        <xdr:cNvSpPr>
          <a:spLocks noChangeAspect="1" noChangeArrowheads="1"/>
        </xdr:cNvSpPr>
      </xdr:nvSpPr>
      <xdr:spPr bwMode="auto">
        <a:xfrm>
          <a:off x="276225" y="64674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181143</xdr:colOff>
      <xdr:row>0</xdr:row>
      <xdr:rowOff>27215</xdr:rowOff>
    </xdr:from>
    <xdr:to>
      <xdr:col>6</xdr:col>
      <xdr:colOff>263118</xdr:colOff>
      <xdr:row>9</xdr:row>
      <xdr:rowOff>174717</xdr:rowOff>
    </xdr:to>
    <xdr:pic>
      <xdr:nvPicPr>
        <xdr:cNvPr id="15" name="Picture 14">
          <a:extLst>
            <a:ext uri="{FF2B5EF4-FFF2-40B4-BE49-F238E27FC236}">
              <a16:creationId xmlns:a16="http://schemas.microsoft.com/office/drawing/2014/main" id="{BDB84497-DCC0-911B-22C1-859E8027C9C3}"/>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15567" r="12822"/>
        <a:stretch/>
      </xdr:blipFill>
      <xdr:spPr bwMode="auto">
        <a:xfrm>
          <a:off x="725429" y="6354536"/>
          <a:ext cx="1431260" cy="20546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28</xdr:col>
      <xdr:colOff>0</xdr:colOff>
      <xdr:row>38</xdr:row>
      <xdr:rowOff>0</xdr:rowOff>
    </xdr:from>
    <xdr:to>
      <xdr:col>29</xdr:col>
      <xdr:colOff>22859</xdr:colOff>
      <xdr:row>39</xdr:row>
      <xdr:rowOff>99058</xdr:rowOff>
    </xdr:to>
    <xdr:sp macro="" textlink="">
      <xdr:nvSpPr>
        <xdr:cNvPr id="8201" name="AutoShape 9" descr="of a man with blonde hair and blue eyes, wearing a yellow and blue costume">
          <a:extLst>
            <a:ext uri="{FF2B5EF4-FFF2-40B4-BE49-F238E27FC236}">
              <a16:creationId xmlns:a16="http://schemas.microsoft.com/office/drawing/2014/main" id="{0D45FAA8-C8BC-B949-B50A-2697EA60BF24}"/>
            </a:ext>
          </a:extLst>
        </xdr:cNvPr>
        <xdr:cNvSpPr>
          <a:spLocks noChangeAspect="1" noChangeArrowheads="1"/>
        </xdr:cNvSpPr>
      </xdr:nvSpPr>
      <xdr:spPr bwMode="auto">
        <a:xfrm>
          <a:off x="7829550" y="20726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25</xdr:col>
      <xdr:colOff>43543</xdr:colOff>
      <xdr:row>67</xdr:row>
      <xdr:rowOff>128863</xdr:rowOff>
    </xdr:from>
    <xdr:to>
      <xdr:col>31</xdr:col>
      <xdr:colOff>248405</xdr:colOff>
      <xdr:row>78</xdr:row>
      <xdr:rowOff>131989</xdr:rowOff>
    </xdr:to>
    <xdr:pic>
      <xdr:nvPicPr>
        <xdr:cNvPr id="6" name="Picture 5">
          <a:extLst>
            <a:ext uri="{FF2B5EF4-FFF2-40B4-BE49-F238E27FC236}">
              <a16:creationId xmlns:a16="http://schemas.microsoft.com/office/drawing/2014/main" id="{442A5554-7075-C0F5-CD17-40E1F8E20C17}"/>
            </a:ext>
          </a:extLst>
        </xdr:cNvPr>
        <xdr:cNvPicPr>
          <a:picLocks noChangeAspect="1"/>
        </xdr:cNvPicPr>
      </xdr:nvPicPr>
      <xdr:blipFill rotWithShape="1">
        <a:blip xmlns:r="http://schemas.openxmlformats.org/officeDocument/2006/relationships" r:embed="rId6"/>
        <a:srcRect b="26695"/>
        <a:stretch/>
      </xdr:blipFill>
      <xdr:spPr>
        <a:xfrm>
          <a:off x="7707086" y="19135320"/>
          <a:ext cx="1958823" cy="2178909"/>
        </a:xfrm>
        <a:prstGeom prst="rect">
          <a:avLst/>
        </a:prstGeom>
      </xdr:spPr>
    </xdr:pic>
    <xdr:clientData/>
  </xdr:twoCellAnchor>
  <xdr:twoCellAnchor editAs="oneCell">
    <xdr:from>
      <xdr:col>0</xdr:col>
      <xdr:colOff>215266</xdr:colOff>
      <xdr:row>23</xdr:row>
      <xdr:rowOff>54973</xdr:rowOff>
    </xdr:from>
    <xdr:to>
      <xdr:col>6</xdr:col>
      <xdr:colOff>246561</xdr:colOff>
      <xdr:row>38</xdr:row>
      <xdr:rowOff>135255</xdr:rowOff>
    </xdr:to>
    <xdr:pic>
      <xdr:nvPicPr>
        <xdr:cNvPr id="18" name="Picture 17">
          <a:extLst>
            <a:ext uri="{FF2B5EF4-FFF2-40B4-BE49-F238E27FC236}">
              <a16:creationId xmlns:a16="http://schemas.microsoft.com/office/drawing/2014/main" id="{5330BD2B-EE1D-E90D-E3D2-75BAC530A23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b="1930"/>
        <a:stretch/>
      </xdr:blipFill>
      <xdr:spPr>
        <a:xfrm>
          <a:off x="215266" y="4569823"/>
          <a:ext cx="1802945" cy="3052082"/>
        </a:xfrm>
        <a:prstGeom prst="rect">
          <a:avLst/>
        </a:prstGeom>
      </xdr:spPr>
    </xdr:pic>
    <xdr:clientData/>
  </xdr:twoCellAnchor>
  <xdr:twoCellAnchor editAs="oneCell">
    <xdr:from>
      <xdr:col>21</xdr:col>
      <xdr:colOff>44861</xdr:colOff>
      <xdr:row>55</xdr:row>
      <xdr:rowOff>58701</xdr:rowOff>
    </xdr:from>
    <xdr:to>
      <xdr:col>25</xdr:col>
      <xdr:colOff>249011</xdr:colOff>
      <xdr:row>68</xdr:row>
      <xdr:rowOff>186898</xdr:rowOff>
    </xdr:to>
    <xdr:pic>
      <xdr:nvPicPr>
        <xdr:cNvPr id="16" name="Picture 15">
          <a:extLst>
            <a:ext uri="{FF2B5EF4-FFF2-40B4-BE49-F238E27FC236}">
              <a16:creationId xmlns:a16="http://schemas.microsoft.com/office/drawing/2014/main" id="{BB3C465A-3D62-5D09-8767-18D0EC240C3F}"/>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5604" r="24925" b="7606"/>
        <a:stretch/>
      </xdr:blipFill>
      <xdr:spPr>
        <a:xfrm>
          <a:off x="6456547" y="16713844"/>
          <a:ext cx="1446482" cy="2675454"/>
        </a:xfrm>
        <a:prstGeom prst="rect">
          <a:avLst/>
        </a:prstGeom>
      </xdr:spPr>
    </xdr:pic>
    <xdr:clientData/>
  </xdr:twoCellAnchor>
  <xdr:twoCellAnchor editAs="oneCell">
    <xdr:from>
      <xdr:col>54</xdr:col>
      <xdr:colOff>13305</xdr:colOff>
      <xdr:row>28</xdr:row>
      <xdr:rowOff>0</xdr:rowOff>
    </xdr:from>
    <xdr:to>
      <xdr:col>62</xdr:col>
      <xdr:colOff>36285</xdr:colOff>
      <xdr:row>44</xdr:row>
      <xdr:rowOff>96610</xdr:rowOff>
    </xdr:to>
    <xdr:pic>
      <xdr:nvPicPr>
        <xdr:cNvPr id="11" name="Picture 10">
          <a:extLst>
            <a:ext uri="{FF2B5EF4-FFF2-40B4-BE49-F238E27FC236}">
              <a16:creationId xmlns:a16="http://schemas.microsoft.com/office/drawing/2014/main" id="{F8D0A020-583F-2B16-070F-4A4BBFBA812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135048" y="5551714"/>
          <a:ext cx="2374294" cy="3287485"/>
        </a:xfrm>
        <a:prstGeom prst="rect">
          <a:avLst/>
        </a:prstGeom>
      </xdr:spPr>
    </xdr:pic>
    <xdr:clientData/>
  </xdr:twoCellAnchor>
  <xdr:twoCellAnchor editAs="oneCell">
    <xdr:from>
      <xdr:col>38</xdr:col>
      <xdr:colOff>0</xdr:colOff>
      <xdr:row>47</xdr:row>
      <xdr:rowOff>0</xdr:rowOff>
    </xdr:from>
    <xdr:to>
      <xdr:col>39</xdr:col>
      <xdr:colOff>19050</xdr:colOff>
      <xdr:row>48</xdr:row>
      <xdr:rowOff>133350</xdr:rowOff>
    </xdr:to>
    <xdr:sp macro="" textlink="">
      <xdr:nvSpPr>
        <xdr:cNvPr id="8193" name="AutoShape 1">
          <a:extLst>
            <a:ext uri="{FF2B5EF4-FFF2-40B4-BE49-F238E27FC236}">
              <a16:creationId xmlns:a16="http://schemas.microsoft.com/office/drawing/2014/main" id="{091278CD-DDE9-817E-804C-B28DD66FE54F}"/>
            </a:ext>
          </a:extLst>
        </xdr:cNvPr>
        <xdr:cNvSpPr>
          <a:spLocks noChangeAspect="1" noChangeArrowheads="1"/>
        </xdr:cNvSpPr>
      </xdr:nvSpPr>
      <xdr:spPr bwMode="auto">
        <a:xfrm>
          <a:off x="11590020" y="91668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26</xdr:col>
      <xdr:colOff>22432</xdr:colOff>
      <xdr:row>16</xdr:row>
      <xdr:rowOff>108858</xdr:rowOff>
    </xdr:from>
    <xdr:to>
      <xdr:col>31</xdr:col>
      <xdr:colOff>285750</xdr:colOff>
      <xdr:row>31</xdr:row>
      <xdr:rowOff>97698</xdr:rowOff>
    </xdr:to>
    <xdr:pic>
      <xdr:nvPicPr>
        <xdr:cNvPr id="9" name="Picture 8">
          <a:extLst>
            <a:ext uri="{FF2B5EF4-FFF2-40B4-BE49-F238E27FC236}">
              <a16:creationId xmlns:a16="http://schemas.microsoft.com/office/drawing/2014/main" id="{9B56CFB1-8088-6685-64CC-F153A58A8151}"/>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20476" t="874" r="19250" b="1047"/>
        <a:stretch/>
      </xdr:blipFill>
      <xdr:spPr>
        <a:xfrm>
          <a:off x="8105075" y="8858251"/>
          <a:ext cx="1760104" cy="2861308"/>
        </a:xfrm>
        <a:prstGeom prst="rect">
          <a:avLst/>
        </a:prstGeom>
      </xdr:spPr>
    </xdr:pic>
    <xdr:clientData/>
  </xdr:twoCellAnchor>
  <xdr:oneCellAnchor>
    <xdr:from>
      <xdr:col>26</xdr:col>
      <xdr:colOff>14151</xdr:colOff>
      <xdr:row>105</xdr:row>
      <xdr:rowOff>185056</xdr:rowOff>
    </xdr:from>
    <xdr:ext cx="1354703" cy="1359083"/>
    <xdr:pic>
      <xdr:nvPicPr>
        <xdr:cNvPr id="2" name="Picture 6">
          <a:extLst>
            <a:ext uri="{FF2B5EF4-FFF2-40B4-BE49-F238E27FC236}">
              <a16:creationId xmlns:a16="http://schemas.microsoft.com/office/drawing/2014/main" id="{D8B3D1DB-7FB1-4FBB-8131-9CD475A4CD3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018961" y="183151"/>
          <a:ext cx="1354703" cy="1359083"/>
        </a:xfrm>
        <a:prstGeom prst="rect">
          <a:avLst/>
        </a:prstGeom>
      </xdr:spPr>
    </xdr:pic>
    <xdr:clientData/>
  </xdr:oneCellAnchor>
  <xdr:twoCellAnchor editAs="oneCell">
    <xdr:from>
      <xdr:col>0</xdr:col>
      <xdr:colOff>38100</xdr:colOff>
      <xdr:row>116</xdr:row>
      <xdr:rowOff>38100</xdr:rowOff>
    </xdr:from>
    <xdr:to>
      <xdr:col>6</xdr:col>
      <xdr:colOff>285750</xdr:colOff>
      <xdr:row>133</xdr:row>
      <xdr:rowOff>20462</xdr:rowOff>
    </xdr:to>
    <xdr:pic>
      <xdr:nvPicPr>
        <xdr:cNvPr id="3" name="Kuva 2">
          <a:extLst>
            <a:ext uri="{FF2B5EF4-FFF2-40B4-BE49-F238E27FC236}">
              <a16:creationId xmlns:a16="http://schemas.microsoft.com/office/drawing/2014/main" id="{8321B279-39CE-4CB6-A82A-C422491900C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8100" y="26231850"/>
          <a:ext cx="2009775" cy="3198002"/>
        </a:xfrm>
        <a:prstGeom prst="rect">
          <a:avLst/>
        </a:prstGeom>
      </xdr:spPr>
    </xdr:pic>
    <xdr:clientData/>
  </xdr:twoCellAnchor>
  <xdr:oneCellAnchor>
    <xdr:from>
      <xdr:col>2</xdr:col>
      <xdr:colOff>127363</xdr:colOff>
      <xdr:row>126</xdr:row>
      <xdr:rowOff>97104</xdr:rowOff>
    </xdr:from>
    <xdr:ext cx="1354183" cy="1858382"/>
    <xdr:pic>
      <xdr:nvPicPr>
        <xdr:cNvPr id="12" name="Picture 22">
          <a:extLst>
            <a:ext uri="{FF2B5EF4-FFF2-40B4-BE49-F238E27FC236}">
              <a16:creationId xmlns:a16="http://schemas.microsoft.com/office/drawing/2014/main" id="{06E6A1CF-DDC8-4352-82DF-9782563B282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21723" y="1682064"/>
          <a:ext cx="1354183" cy="1858382"/>
        </a:xfrm>
        <a:prstGeom prst="rect">
          <a:avLst/>
        </a:prstGeom>
      </xdr:spPr>
    </xdr:pic>
    <xdr:clientData/>
  </xdr:oneCellAnchor>
  <xdr:oneCellAnchor>
    <xdr:from>
      <xdr:col>2</xdr:col>
      <xdr:colOff>185057</xdr:colOff>
      <xdr:row>149</xdr:row>
      <xdr:rowOff>50952</xdr:rowOff>
    </xdr:from>
    <xdr:ext cx="1599907" cy="1766962"/>
    <xdr:pic>
      <xdr:nvPicPr>
        <xdr:cNvPr id="21" name="Kuva 20">
          <a:extLst>
            <a:ext uri="{FF2B5EF4-FFF2-40B4-BE49-F238E27FC236}">
              <a16:creationId xmlns:a16="http://schemas.microsoft.com/office/drawing/2014/main" id="{70C8AA97-E365-4691-BF37-E552C1776A2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82237" y="3761892"/>
          <a:ext cx="1599907" cy="1766962"/>
        </a:xfrm>
        <a:prstGeom prst="rect">
          <a:avLst/>
        </a:prstGeom>
      </xdr:spPr>
    </xdr:pic>
    <xdr:clientData/>
  </xdr:oneCellAnchor>
  <xdr:twoCellAnchor editAs="oneCell">
    <xdr:from>
      <xdr:col>47</xdr:col>
      <xdr:colOff>180975</xdr:colOff>
      <xdr:row>143</xdr:row>
      <xdr:rowOff>179070</xdr:rowOff>
    </xdr:from>
    <xdr:to>
      <xdr:col>52</xdr:col>
      <xdr:colOff>17580</xdr:colOff>
      <xdr:row>155</xdr:row>
      <xdr:rowOff>91710</xdr:rowOff>
    </xdr:to>
    <xdr:pic>
      <xdr:nvPicPr>
        <xdr:cNvPr id="24" name="Picture 8">
          <a:extLst>
            <a:ext uri="{FF2B5EF4-FFF2-40B4-BE49-F238E27FC236}">
              <a16:creationId xmlns:a16="http://schemas.microsoft.com/office/drawing/2014/main" id="{11C2D091-4D3E-44A1-A841-8665046B4932}"/>
            </a:ext>
          </a:extLst>
        </xdr:cNvPr>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20476" t="874" r="19250" b="1047"/>
        <a:stretch/>
      </xdr:blipFill>
      <xdr:spPr>
        <a:xfrm>
          <a:off x="14325600" y="28134945"/>
          <a:ext cx="1324410" cy="2200545"/>
        </a:xfrm>
        <a:prstGeom prst="rect">
          <a:avLst/>
        </a:prstGeom>
      </xdr:spPr>
    </xdr:pic>
    <xdr:clientData/>
  </xdr:twoCellAnchor>
  <xdr:twoCellAnchor editAs="oneCell">
    <xdr:from>
      <xdr:col>1</xdr:col>
      <xdr:colOff>0</xdr:colOff>
      <xdr:row>11</xdr:row>
      <xdr:rowOff>0</xdr:rowOff>
    </xdr:from>
    <xdr:to>
      <xdr:col>6</xdr:col>
      <xdr:colOff>286290</xdr:colOff>
      <xdr:row>19</xdr:row>
      <xdr:rowOff>152400</xdr:rowOff>
    </xdr:to>
    <xdr:pic>
      <xdr:nvPicPr>
        <xdr:cNvPr id="27" name="Kuva 26">
          <a:extLst>
            <a:ext uri="{FF2B5EF4-FFF2-40B4-BE49-F238E27FC236}">
              <a16:creationId xmlns:a16="http://schemas.microsoft.com/office/drawing/2014/main" id="{4068CF21-D7CC-247A-25CF-75CABEFD3A0B}"/>
            </a:ext>
          </a:extLst>
        </xdr:cNvPr>
        <xdr:cNvPicPr>
          <a:picLocks noChangeAspect="1"/>
        </xdr:cNvPicPr>
      </xdr:nvPicPr>
      <xdr:blipFill>
        <a:blip xmlns:r="http://schemas.openxmlformats.org/officeDocument/2006/relationships" r:embed="rId16"/>
        <a:stretch>
          <a:fillRect/>
        </a:stretch>
      </xdr:blipFill>
      <xdr:spPr>
        <a:xfrm>
          <a:off x="295275" y="7848600"/>
          <a:ext cx="1755045" cy="1714500"/>
        </a:xfrm>
        <a:prstGeom prst="rect">
          <a:avLst/>
        </a:prstGeom>
      </xdr:spPr>
    </xdr:pic>
    <xdr:clientData/>
  </xdr:twoCellAnchor>
  <xdr:twoCellAnchor editAs="oneCell">
    <xdr:from>
      <xdr:col>24</xdr:col>
      <xdr:colOff>247650</xdr:colOff>
      <xdr:row>45</xdr:row>
      <xdr:rowOff>72390</xdr:rowOff>
    </xdr:from>
    <xdr:to>
      <xdr:col>32</xdr:col>
      <xdr:colOff>96791</xdr:colOff>
      <xdr:row>58</xdr:row>
      <xdr:rowOff>111024</xdr:rowOff>
    </xdr:to>
    <xdr:pic>
      <xdr:nvPicPr>
        <xdr:cNvPr id="28" name="Kuva 27">
          <a:extLst>
            <a:ext uri="{FF2B5EF4-FFF2-40B4-BE49-F238E27FC236}">
              <a16:creationId xmlns:a16="http://schemas.microsoft.com/office/drawing/2014/main" id="{5DCD5DCC-D257-B26D-FDC5-C5D6D00528E1}"/>
            </a:ext>
          </a:extLst>
        </xdr:cNvPr>
        <xdr:cNvPicPr>
          <a:picLocks noChangeAspect="1"/>
        </xdr:cNvPicPr>
      </xdr:nvPicPr>
      <xdr:blipFill>
        <a:blip xmlns:r="http://schemas.openxmlformats.org/officeDocument/2006/relationships" r:embed="rId17"/>
        <a:stretch>
          <a:fillRect/>
        </a:stretch>
      </xdr:blipFill>
      <xdr:spPr>
        <a:xfrm>
          <a:off x="7658100" y="8949690"/>
          <a:ext cx="2211341" cy="254370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11</xdr:col>
      <xdr:colOff>0</xdr:colOff>
      <xdr:row>52</xdr:row>
      <xdr:rowOff>0</xdr:rowOff>
    </xdr:from>
    <xdr:to>
      <xdr:col>22</xdr:col>
      <xdr:colOff>209776</xdr:colOff>
      <xdr:row>77</xdr:row>
      <xdr:rowOff>20349</xdr:rowOff>
    </xdr:to>
    <xdr:pic>
      <xdr:nvPicPr>
        <xdr:cNvPr id="2" name="Kuva 1" descr="Post image">
          <a:extLst>
            <a:ext uri="{FF2B5EF4-FFF2-40B4-BE49-F238E27FC236}">
              <a16:creationId xmlns:a16="http://schemas.microsoft.com/office/drawing/2014/main" id="{48F05804-1BC4-4F6F-84E0-BE76BA84E722}"/>
            </a:ext>
          </a:extLst>
        </xdr:cNvPr>
        <xdr:cNvPicPr>
          <a:picLocks noChangeAspect="1" noChangeArrowheads="1"/>
        </xdr:cNvPicPr>
      </xdr:nvPicPr>
      <xdr:blipFill>
        <a:blip xmlns:r="http://schemas.openxmlformats.org/officeDocument/2006/relationships" r:embed="rId1">
          <a:clrChange>
            <a:clrFrom>
              <a:srgbClr val="000000"/>
            </a:clrFrom>
            <a:clrTo>
              <a:srgbClr val="000000">
                <a:alpha val="0"/>
              </a:srgbClr>
            </a:clrTo>
          </a:clrChange>
          <a:extLst>
            <a:ext uri="{28A0092B-C50C-407E-A947-70E740481C1C}">
              <a14:useLocalDpi xmlns:a14="http://schemas.microsoft.com/office/drawing/2010/main" val="0"/>
            </a:ext>
          </a:extLst>
        </a:blip>
        <a:srcRect/>
        <a:stretch>
          <a:fillRect/>
        </a:stretch>
      </xdr:blipFill>
      <xdr:spPr bwMode="auto">
        <a:xfrm>
          <a:off x="8040872" y="9602529"/>
          <a:ext cx="8925904" cy="44945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5.xml><?xml version="1.0" encoding="utf-8"?>
<xdr:wsDr xmlns:xdr="http://schemas.openxmlformats.org/drawingml/2006/spreadsheetDrawing" xmlns:a="http://schemas.openxmlformats.org/drawingml/2006/main">
  <xdr:twoCellAnchor>
    <xdr:from>
      <xdr:col>10</xdr:col>
      <xdr:colOff>0</xdr:colOff>
      <xdr:row>44</xdr:row>
      <xdr:rowOff>0</xdr:rowOff>
    </xdr:from>
    <xdr:to>
      <xdr:col>18</xdr:col>
      <xdr:colOff>0</xdr:colOff>
      <xdr:row>45</xdr:row>
      <xdr:rowOff>12700</xdr:rowOff>
    </xdr:to>
    <xdr:sp macro="" textlink="">
      <xdr:nvSpPr>
        <xdr:cNvPr id="4" name="Round Same-side Corner of Rectangle 3">
          <a:extLst>
            <a:ext uri="{FF2B5EF4-FFF2-40B4-BE49-F238E27FC236}">
              <a16:creationId xmlns:a16="http://schemas.microsoft.com/office/drawing/2014/main" id="{37B89201-5048-A641-B04F-2D6F362CC2E4}"/>
            </a:ext>
          </a:extLst>
        </xdr:cNvPr>
        <xdr:cNvSpPr/>
      </xdr:nvSpPr>
      <xdr:spPr>
        <a:xfrm>
          <a:off x="266700" y="11439525"/>
          <a:ext cx="2133600" cy="203200"/>
        </a:xfrm>
        <a:prstGeom prst="round2SameRect">
          <a:avLst/>
        </a:prstGeom>
        <a:no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9</xdr:col>
      <xdr:colOff>292100</xdr:colOff>
      <xdr:row>48</xdr:row>
      <xdr:rowOff>177800</xdr:rowOff>
    </xdr:from>
    <xdr:to>
      <xdr:col>19</xdr:col>
      <xdr:colOff>292100</xdr:colOff>
      <xdr:row>50</xdr:row>
      <xdr:rowOff>0</xdr:rowOff>
    </xdr:to>
    <xdr:sp macro="" textlink="">
      <xdr:nvSpPr>
        <xdr:cNvPr id="5" name="Round Same-side Corner of Rectangle 4">
          <a:extLst>
            <a:ext uri="{FF2B5EF4-FFF2-40B4-BE49-F238E27FC236}">
              <a16:creationId xmlns:a16="http://schemas.microsoft.com/office/drawing/2014/main" id="{43FA8657-EDE5-2D4D-BB2F-E7357D10C69E}"/>
            </a:ext>
          </a:extLst>
        </xdr:cNvPr>
        <xdr:cNvSpPr/>
      </xdr:nvSpPr>
      <xdr:spPr>
        <a:xfrm>
          <a:off x="3035300" y="9525000"/>
          <a:ext cx="3048000" cy="215900"/>
        </a:xfrm>
        <a:prstGeom prst="round2SameRect">
          <a:avLst/>
        </a:prstGeom>
        <a:no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9</xdr:col>
      <xdr:colOff>292100</xdr:colOff>
      <xdr:row>56</xdr:row>
      <xdr:rowOff>177800</xdr:rowOff>
    </xdr:from>
    <xdr:to>
      <xdr:col>19</xdr:col>
      <xdr:colOff>292100</xdr:colOff>
      <xdr:row>58</xdr:row>
      <xdr:rowOff>0</xdr:rowOff>
    </xdr:to>
    <xdr:sp macro="" textlink="">
      <xdr:nvSpPr>
        <xdr:cNvPr id="6" name="Round Same-side Corner of Rectangle 5">
          <a:extLst>
            <a:ext uri="{FF2B5EF4-FFF2-40B4-BE49-F238E27FC236}">
              <a16:creationId xmlns:a16="http://schemas.microsoft.com/office/drawing/2014/main" id="{A26C2264-89CC-6642-B6C1-1C37047E6C9F}"/>
            </a:ext>
          </a:extLst>
        </xdr:cNvPr>
        <xdr:cNvSpPr/>
      </xdr:nvSpPr>
      <xdr:spPr>
        <a:xfrm>
          <a:off x="3035300" y="9525000"/>
          <a:ext cx="3048000" cy="215900"/>
        </a:xfrm>
        <a:prstGeom prst="round2SameRect">
          <a:avLst/>
        </a:prstGeom>
        <a:no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292100</xdr:colOff>
      <xdr:row>48</xdr:row>
      <xdr:rowOff>177800</xdr:rowOff>
    </xdr:from>
    <xdr:to>
      <xdr:col>30</xdr:col>
      <xdr:colOff>292100</xdr:colOff>
      <xdr:row>50</xdr:row>
      <xdr:rowOff>0</xdr:rowOff>
    </xdr:to>
    <xdr:sp macro="" textlink="">
      <xdr:nvSpPr>
        <xdr:cNvPr id="7" name="Round Same-side Corner of Rectangle 6">
          <a:extLst>
            <a:ext uri="{FF2B5EF4-FFF2-40B4-BE49-F238E27FC236}">
              <a16:creationId xmlns:a16="http://schemas.microsoft.com/office/drawing/2014/main" id="{23A4EA40-8206-5C49-BCC1-652276B2710A}"/>
            </a:ext>
          </a:extLst>
        </xdr:cNvPr>
        <xdr:cNvSpPr/>
      </xdr:nvSpPr>
      <xdr:spPr>
        <a:xfrm>
          <a:off x="3035300" y="9525000"/>
          <a:ext cx="3048000" cy="215900"/>
        </a:xfrm>
        <a:prstGeom prst="round2SameRect">
          <a:avLst/>
        </a:prstGeom>
        <a:no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292100</xdr:colOff>
      <xdr:row>56</xdr:row>
      <xdr:rowOff>177800</xdr:rowOff>
    </xdr:from>
    <xdr:to>
      <xdr:col>30</xdr:col>
      <xdr:colOff>292100</xdr:colOff>
      <xdr:row>58</xdr:row>
      <xdr:rowOff>0</xdr:rowOff>
    </xdr:to>
    <xdr:sp macro="" textlink="">
      <xdr:nvSpPr>
        <xdr:cNvPr id="8" name="Round Same-side Corner of Rectangle 7">
          <a:extLst>
            <a:ext uri="{FF2B5EF4-FFF2-40B4-BE49-F238E27FC236}">
              <a16:creationId xmlns:a16="http://schemas.microsoft.com/office/drawing/2014/main" id="{706C4E9A-7066-D548-ABF8-2F44AD69168F}"/>
            </a:ext>
          </a:extLst>
        </xdr:cNvPr>
        <xdr:cNvSpPr/>
      </xdr:nvSpPr>
      <xdr:spPr>
        <a:xfrm>
          <a:off x="3035300" y="9525000"/>
          <a:ext cx="3048000" cy="215900"/>
        </a:xfrm>
        <a:prstGeom prst="round2SameRect">
          <a:avLst/>
        </a:prstGeom>
        <a:no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292100</xdr:colOff>
      <xdr:row>56</xdr:row>
      <xdr:rowOff>177800</xdr:rowOff>
    </xdr:from>
    <xdr:to>
      <xdr:col>30</xdr:col>
      <xdr:colOff>292100</xdr:colOff>
      <xdr:row>58</xdr:row>
      <xdr:rowOff>0</xdr:rowOff>
    </xdr:to>
    <xdr:sp macro="" textlink="">
      <xdr:nvSpPr>
        <xdr:cNvPr id="9" name="Round Same-side Corner of Rectangle 8">
          <a:extLst>
            <a:ext uri="{FF2B5EF4-FFF2-40B4-BE49-F238E27FC236}">
              <a16:creationId xmlns:a16="http://schemas.microsoft.com/office/drawing/2014/main" id="{A2303E2B-2BC2-5A43-B7DF-AC2671EAE12D}"/>
            </a:ext>
          </a:extLst>
        </xdr:cNvPr>
        <xdr:cNvSpPr/>
      </xdr:nvSpPr>
      <xdr:spPr>
        <a:xfrm>
          <a:off x="3035300" y="9525000"/>
          <a:ext cx="3048000" cy="215900"/>
        </a:xfrm>
        <a:prstGeom prst="round2SameRect">
          <a:avLst/>
        </a:prstGeom>
        <a:no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39</xdr:col>
      <xdr:colOff>1</xdr:colOff>
      <xdr:row>50</xdr:row>
      <xdr:rowOff>0</xdr:rowOff>
    </xdr:from>
    <xdr:to>
      <xdr:col>41</xdr:col>
      <xdr:colOff>118111</xdr:colOff>
      <xdr:row>53</xdr:row>
      <xdr:rowOff>3920</xdr:rowOff>
    </xdr:to>
    <xdr:pic>
      <xdr:nvPicPr>
        <xdr:cNvPr id="10" name="Kuva 18">
          <a:extLst>
            <a:ext uri="{FF2B5EF4-FFF2-40B4-BE49-F238E27FC236}">
              <a16:creationId xmlns:a16="http://schemas.microsoft.com/office/drawing/2014/main" id="{7BC76FC7-22F9-42A0-966A-3D2D65A2915D}"/>
            </a:ext>
          </a:extLst>
        </xdr:cNvPr>
        <xdr:cNvPicPr>
          <a:picLocks noChangeAspect="1"/>
        </xdr:cNvPicPr>
      </xdr:nvPicPr>
      <xdr:blipFill rotWithShape="1">
        <a:blip xmlns:r="http://schemas.openxmlformats.org/officeDocument/2006/relationships" r:embed="rId1"/>
        <a:srcRect t="6499" b="36509"/>
        <a:stretch/>
      </xdr:blipFill>
      <xdr:spPr>
        <a:xfrm>
          <a:off x="10416541" y="1501140"/>
          <a:ext cx="651510" cy="583040"/>
        </a:xfrm>
        <a:prstGeom prst="roundRect">
          <a:avLst>
            <a:gd name="adj" fmla="val 4167"/>
          </a:avLst>
        </a:prstGeom>
        <a:solidFill>
          <a:srgbClr val="FFFFFF"/>
        </a:solidFill>
        <a:ln w="76200" cap="sq">
          <a:solidFill>
            <a:srgbClr val="292929"/>
          </a:solidFill>
          <a:miter lim="800000"/>
        </a:ln>
        <a:effectLst>
          <a:reflection blurRad="12700" stA="28000" endPos="28000" dist="5000" dir="5400000" sy="-100000" algn="bl" rotWithShape="0"/>
        </a:effectLst>
        <a:scene3d>
          <a:camera prst="orthographicFront"/>
          <a:lightRig rig="threePt" dir="t">
            <a:rot lat="0" lon="0" rev="2700000"/>
          </a:lightRig>
        </a:scene3d>
        <a:sp3d>
          <a:bevelT h="38100"/>
          <a:contourClr>
            <a:srgbClr val="C0C0C0"/>
          </a:contourClr>
        </a:sp3d>
      </xdr:spPr>
    </xdr:pic>
    <xdr:clientData/>
  </xdr:twoCellAnchor>
  <xdr:twoCellAnchor editAs="oneCell">
    <xdr:from>
      <xdr:col>42</xdr:col>
      <xdr:colOff>137160</xdr:colOff>
      <xdr:row>50</xdr:row>
      <xdr:rowOff>7620</xdr:rowOff>
    </xdr:from>
    <xdr:to>
      <xdr:col>47</xdr:col>
      <xdr:colOff>232909</xdr:colOff>
      <xdr:row>54</xdr:row>
      <xdr:rowOff>3155</xdr:rowOff>
    </xdr:to>
    <xdr:pic>
      <xdr:nvPicPr>
        <xdr:cNvPr id="11" name="Kuva 16">
          <a:extLst>
            <a:ext uri="{FF2B5EF4-FFF2-40B4-BE49-F238E27FC236}">
              <a16:creationId xmlns:a16="http://schemas.microsoft.com/office/drawing/2014/main" id="{5EF922D4-5CE7-4821-8C15-9D09CBC5ACE7}"/>
            </a:ext>
          </a:extLst>
        </xdr:cNvPr>
        <xdr:cNvPicPr>
          <a:picLocks noChangeAspect="1"/>
        </xdr:cNvPicPr>
      </xdr:nvPicPr>
      <xdr:blipFill rotWithShape="1">
        <a:blip xmlns:r="http://schemas.openxmlformats.org/officeDocument/2006/relationships" r:embed="rId2"/>
        <a:srcRect t="5023" b="50771"/>
        <a:stretch/>
      </xdr:blipFill>
      <xdr:spPr>
        <a:xfrm>
          <a:off x="11338560" y="9547860"/>
          <a:ext cx="1436869" cy="780395"/>
        </a:xfrm>
        <a:prstGeom prst="rect">
          <a:avLst/>
        </a:prstGeom>
      </xdr:spPr>
    </xdr:pic>
    <xdr:clientData/>
  </xdr:twoCellAnchor>
  <xdr:twoCellAnchor editAs="oneCell">
    <xdr:from>
      <xdr:col>38</xdr:col>
      <xdr:colOff>18445</xdr:colOff>
      <xdr:row>55</xdr:row>
      <xdr:rowOff>106680</xdr:rowOff>
    </xdr:from>
    <xdr:to>
      <xdr:col>42</xdr:col>
      <xdr:colOff>3809</xdr:colOff>
      <xdr:row>59</xdr:row>
      <xdr:rowOff>188595</xdr:rowOff>
    </xdr:to>
    <xdr:pic>
      <xdr:nvPicPr>
        <xdr:cNvPr id="12" name="Kuva 16" descr="Aiheeseen liittyvä kuva">
          <a:extLst>
            <a:ext uri="{FF2B5EF4-FFF2-40B4-BE49-F238E27FC236}">
              <a16:creationId xmlns:a16="http://schemas.microsoft.com/office/drawing/2014/main" id="{7EFFDDA7-09DF-4E5F-B615-5E84EB0C8111}"/>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11187" b="36949"/>
        <a:stretch/>
      </xdr:blipFill>
      <xdr:spPr bwMode="auto">
        <a:xfrm>
          <a:off x="10153045" y="10622280"/>
          <a:ext cx="1055974" cy="874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42</xdr:col>
      <xdr:colOff>26671</xdr:colOff>
      <xdr:row>55</xdr:row>
      <xdr:rowOff>114300</xdr:rowOff>
    </xdr:from>
    <xdr:to>
      <xdr:col>47</xdr:col>
      <xdr:colOff>110491</xdr:colOff>
      <xdr:row>65</xdr:row>
      <xdr:rowOff>34805</xdr:rowOff>
    </xdr:to>
    <xdr:pic>
      <xdr:nvPicPr>
        <xdr:cNvPr id="16" name="Picture 15" descr="SALEM Interview: Janet Montgomery Talks about the WGN Show">
          <a:extLst>
            <a:ext uri="{FF2B5EF4-FFF2-40B4-BE49-F238E27FC236}">
              <a16:creationId xmlns:a16="http://schemas.microsoft.com/office/drawing/2014/main" id="{0047E357-2184-4061-B9B9-EE647E77F1B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1228071" y="10629900"/>
          <a:ext cx="1413510" cy="1878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42</xdr:col>
      <xdr:colOff>15240</xdr:colOff>
      <xdr:row>65</xdr:row>
      <xdr:rowOff>121920</xdr:rowOff>
    </xdr:from>
    <xdr:to>
      <xdr:col>47</xdr:col>
      <xdr:colOff>148590</xdr:colOff>
      <xdr:row>73</xdr:row>
      <xdr:rowOff>110941</xdr:rowOff>
    </xdr:to>
    <xdr:pic>
      <xdr:nvPicPr>
        <xdr:cNvPr id="17" name="Picture 16" descr="Salem (TV Series 2014 - ) 8 Inch x10 Inch Photo Janet Montgomery in Ornate  Low-Cut Dress Hands Together at Waist Flame on Either Side kn at Amazon's  Entertainment Collectibles Store">
          <a:extLst>
            <a:ext uri="{FF2B5EF4-FFF2-40B4-BE49-F238E27FC236}">
              <a16:creationId xmlns:a16="http://schemas.microsoft.com/office/drawing/2014/main" id="{2E5C2B94-6C86-41B0-B077-964F53F5394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216640" y="12595860"/>
          <a:ext cx="1466850" cy="1914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0</xdr:colOff>
      <xdr:row>110</xdr:row>
      <xdr:rowOff>0</xdr:rowOff>
    </xdr:from>
    <xdr:to>
      <xdr:col>20</xdr:col>
      <xdr:colOff>83697</xdr:colOff>
      <xdr:row>115</xdr:row>
      <xdr:rowOff>167640</xdr:rowOff>
    </xdr:to>
    <xdr:pic>
      <xdr:nvPicPr>
        <xdr:cNvPr id="19" name="Picture 18" descr="Wererat">
          <a:extLst>
            <a:ext uri="{FF2B5EF4-FFF2-40B4-BE49-F238E27FC236}">
              <a16:creationId xmlns:a16="http://schemas.microsoft.com/office/drawing/2014/main" id="{B3CEF94E-ACD6-4F02-8EC5-0DA42DC2EF5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67200" y="23378160"/>
          <a:ext cx="1150497" cy="140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75096</xdr:colOff>
      <xdr:row>49</xdr:row>
      <xdr:rowOff>3463</xdr:rowOff>
    </xdr:from>
    <xdr:to>
      <xdr:col>11</xdr:col>
      <xdr:colOff>205912</xdr:colOff>
      <xdr:row>59</xdr:row>
      <xdr:rowOff>46760</xdr:rowOff>
    </xdr:to>
    <xdr:pic>
      <xdr:nvPicPr>
        <xdr:cNvPr id="5" name="Kuva 4">
          <a:extLst>
            <a:ext uri="{FF2B5EF4-FFF2-40B4-BE49-F238E27FC236}">
              <a16:creationId xmlns:a16="http://schemas.microsoft.com/office/drawing/2014/main" id="{905F2BFD-D5C3-7153-AFE7-7A83F8EE284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08696" y="9279081"/>
          <a:ext cx="1350016" cy="1844388"/>
        </a:xfrm>
        <a:prstGeom prst="rect">
          <a:avLst/>
        </a:prstGeom>
      </xdr:spPr>
    </xdr:pic>
    <xdr:clientData/>
  </xdr:twoCellAnchor>
  <xdr:twoCellAnchor editAs="oneCell">
    <xdr:from>
      <xdr:col>19</xdr:col>
      <xdr:colOff>138545</xdr:colOff>
      <xdr:row>0</xdr:row>
      <xdr:rowOff>20782</xdr:rowOff>
    </xdr:from>
    <xdr:to>
      <xdr:col>25</xdr:col>
      <xdr:colOff>59037</xdr:colOff>
      <xdr:row>11</xdr:row>
      <xdr:rowOff>18184</xdr:rowOff>
    </xdr:to>
    <xdr:pic>
      <xdr:nvPicPr>
        <xdr:cNvPr id="6" name="Kuva 5">
          <a:extLst>
            <a:ext uri="{FF2B5EF4-FFF2-40B4-BE49-F238E27FC236}">
              <a16:creationId xmlns:a16="http://schemas.microsoft.com/office/drawing/2014/main" id="{49E459F8-4D6E-4EC6-B403-7EB80114D16D}"/>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6209" r="31803" b="65242"/>
        <a:stretch/>
      </xdr:blipFill>
      <xdr:spPr>
        <a:xfrm>
          <a:off x="5936672" y="20782"/>
          <a:ext cx="1746175" cy="2001982"/>
        </a:xfrm>
        <a:prstGeom prst="rect">
          <a:avLst/>
        </a:prstGeom>
      </xdr:spPr>
    </xdr:pic>
    <xdr:clientData/>
  </xdr:twoCellAnchor>
  <xdr:twoCellAnchor editAs="oneCell">
    <xdr:from>
      <xdr:col>16</xdr:col>
      <xdr:colOff>152919</xdr:colOff>
      <xdr:row>39</xdr:row>
      <xdr:rowOff>95249</xdr:rowOff>
    </xdr:from>
    <xdr:to>
      <xdr:col>18</xdr:col>
      <xdr:colOff>199158</xdr:colOff>
      <xdr:row>43</xdr:row>
      <xdr:rowOff>14875</xdr:rowOff>
    </xdr:to>
    <xdr:pic>
      <xdr:nvPicPr>
        <xdr:cNvPr id="21" name="Kuva 20" descr="Uhkapelimerkit tasaisella täytöllä">
          <a:extLst>
            <a:ext uri="{FF2B5EF4-FFF2-40B4-BE49-F238E27FC236}">
              <a16:creationId xmlns:a16="http://schemas.microsoft.com/office/drawing/2014/main" id="{B86CA92B-84F3-446D-B1F5-B672901BDED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5772669" y="7696199"/>
          <a:ext cx="636789" cy="691152"/>
        </a:xfrm>
        <a:prstGeom prst="rect">
          <a:avLst/>
        </a:prstGeom>
      </xdr:spPr>
    </xdr:pic>
    <xdr:clientData/>
  </xdr:twoCellAnchor>
  <xdr:twoCellAnchor editAs="oneCell">
    <xdr:from>
      <xdr:col>18</xdr:col>
      <xdr:colOff>243321</xdr:colOff>
      <xdr:row>39</xdr:row>
      <xdr:rowOff>125036</xdr:rowOff>
    </xdr:from>
    <xdr:to>
      <xdr:col>20</xdr:col>
      <xdr:colOff>282634</xdr:colOff>
      <xdr:row>43</xdr:row>
      <xdr:rowOff>42757</xdr:rowOff>
    </xdr:to>
    <xdr:pic>
      <xdr:nvPicPr>
        <xdr:cNvPr id="22" name="Kuva 21" descr="Uhkapelimerkit tasaisella täytöllä">
          <a:extLst>
            <a:ext uri="{FF2B5EF4-FFF2-40B4-BE49-F238E27FC236}">
              <a16:creationId xmlns:a16="http://schemas.microsoft.com/office/drawing/2014/main" id="{7C671F10-5340-4D43-82A3-F980838CB55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6453621" y="7725986"/>
          <a:ext cx="629863" cy="689247"/>
        </a:xfrm>
        <a:prstGeom prst="rect">
          <a:avLst/>
        </a:prstGeom>
      </xdr:spPr>
    </xdr:pic>
    <xdr:clientData/>
  </xdr:twoCellAnchor>
  <xdr:twoCellAnchor editAs="oneCell">
    <xdr:from>
      <xdr:col>22</xdr:col>
      <xdr:colOff>149977</xdr:colOff>
      <xdr:row>39</xdr:row>
      <xdr:rowOff>154477</xdr:rowOff>
    </xdr:from>
    <xdr:to>
      <xdr:col>24</xdr:col>
      <xdr:colOff>207819</xdr:colOff>
      <xdr:row>43</xdr:row>
      <xdr:rowOff>81723</xdr:rowOff>
    </xdr:to>
    <xdr:pic>
      <xdr:nvPicPr>
        <xdr:cNvPr id="23" name="Kuva 22" descr="Uhkapelimerkit tasaisella täytöllä">
          <a:extLst>
            <a:ext uri="{FF2B5EF4-FFF2-40B4-BE49-F238E27FC236}">
              <a16:creationId xmlns:a16="http://schemas.microsoft.com/office/drawing/2014/main" id="{40B6B8EA-5673-4491-A52B-FFD412A940A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6862504" y="7497386"/>
          <a:ext cx="660515" cy="710028"/>
        </a:xfrm>
        <a:prstGeom prst="rect">
          <a:avLst/>
        </a:prstGeom>
      </xdr:spPr>
    </xdr:pic>
    <xdr:clientData/>
  </xdr:twoCellAnchor>
  <xdr:twoCellAnchor editAs="oneCell">
    <xdr:from>
      <xdr:col>17</xdr:col>
      <xdr:colOff>34636</xdr:colOff>
      <xdr:row>40</xdr:row>
      <xdr:rowOff>116839</xdr:rowOff>
    </xdr:from>
    <xdr:to>
      <xdr:col>18</xdr:col>
      <xdr:colOff>34636</xdr:colOff>
      <xdr:row>42</xdr:row>
      <xdr:rowOff>20725</xdr:rowOff>
    </xdr:to>
    <xdr:pic>
      <xdr:nvPicPr>
        <xdr:cNvPr id="24" name="Kuva 23" descr="Kilpi valintamerkki tasaisella täytöllä">
          <a:extLst>
            <a:ext uri="{FF2B5EF4-FFF2-40B4-BE49-F238E27FC236}">
              <a16:creationId xmlns:a16="http://schemas.microsoft.com/office/drawing/2014/main" id="{A26464C0-003B-4D58-9B49-27254FD40D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5949661" y="7908289"/>
          <a:ext cx="295275" cy="294410"/>
        </a:xfrm>
        <a:prstGeom prst="rect">
          <a:avLst/>
        </a:prstGeom>
      </xdr:spPr>
    </xdr:pic>
    <xdr:clientData/>
  </xdr:twoCellAnchor>
  <xdr:twoCellAnchor editAs="oneCell">
    <xdr:from>
      <xdr:col>19</xdr:col>
      <xdr:colOff>81798</xdr:colOff>
      <xdr:row>40</xdr:row>
      <xdr:rowOff>107315</xdr:rowOff>
    </xdr:from>
    <xdr:to>
      <xdr:col>20</xdr:col>
      <xdr:colOff>132484</xdr:colOff>
      <xdr:row>42</xdr:row>
      <xdr:rowOff>59288</xdr:rowOff>
    </xdr:to>
    <xdr:pic>
      <xdr:nvPicPr>
        <xdr:cNvPr id="25" name="Kuva 24" descr="Nyrkki tasaisella täytöllä">
          <a:extLst>
            <a:ext uri="{FF2B5EF4-FFF2-40B4-BE49-F238E27FC236}">
              <a16:creationId xmlns:a16="http://schemas.microsoft.com/office/drawing/2014/main" id="{D259EB85-5E4F-4998-A365-9BB5438606B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87373" y="7898765"/>
          <a:ext cx="345961" cy="342497"/>
        </a:xfrm>
        <a:prstGeom prst="rect">
          <a:avLst/>
        </a:prstGeom>
      </xdr:spPr>
    </xdr:pic>
    <xdr:clientData/>
  </xdr:twoCellAnchor>
  <xdr:twoCellAnchor editAs="oneCell">
    <xdr:from>
      <xdr:col>23</xdr:col>
      <xdr:colOff>17607</xdr:colOff>
      <xdr:row>40</xdr:row>
      <xdr:rowOff>167986</xdr:rowOff>
    </xdr:from>
    <xdr:to>
      <xdr:col>24</xdr:col>
      <xdr:colOff>15875</xdr:colOff>
      <xdr:row>42</xdr:row>
      <xdr:rowOff>63212</xdr:rowOff>
    </xdr:to>
    <xdr:pic>
      <xdr:nvPicPr>
        <xdr:cNvPr id="26" name="Kuva 25" descr="Jin ja jang tasaisella täytöllä">
          <a:extLst>
            <a:ext uri="{FF2B5EF4-FFF2-40B4-BE49-F238E27FC236}">
              <a16:creationId xmlns:a16="http://schemas.microsoft.com/office/drawing/2014/main" id="{2142535E-28A1-44FC-8C9F-CFB4D63DA05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034934" y="7704859"/>
          <a:ext cx="296141" cy="290080"/>
        </a:xfrm>
        <a:prstGeom prst="rect">
          <a:avLst/>
        </a:prstGeom>
      </xdr:spPr>
    </xdr:pic>
    <xdr:clientData/>
  </xdr:twoCellAnchor>
  <xdr:oneCellAnchor>
    <xdr:from>
      <xdr:col>16</xdr:col>
      <xdr:colOff>152919</xdr:colOff>
      <xdr:row>43</xdr:row>
      <xdr:rowOff>95249</xdr:rowOff>
    </xdr:from>
    <xdr:ext cx="635058" cy="690286"/>
    <xdr:pic>
      <xdr:nvPicPr>
        <xdr:cNvPr id="27" name="Kuva 26" descr="Uhkapelimerkit tasaisella täytöllä">
          <a:extLst>
            <a:ext uri="{FF2B5EF4-FFF2-40B4-BE49-F238E27FC236}">
              <a16:creationId xmlns:a16="http://schemas.microsoft.com/office/drawing/2014/main" id="{8D92D9FB-C210-404F-AE20-F7118EC41B5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5772669" y="8467724"/>
          <a:ext cx="635058" cy="690286"/>
        </a:xfrm>
        <a:prstGeom prst="rect">
          <a:avLst/>
        </a:prstGeom>
      </xdr:spPr>
    </xdr:pic>
    <xdr:clientData/>
  </xdr:oneCellAnchor>
  <xdr:oneCellAnchor>
    <xdr:from>
      <xdr:col>18</xdr:col>
      <xdr:colOff>243321</xdr:colOff>
      <xdr:row>43</xdr:row>
      <xdr:rowOff>125036</xdr:rowOff>
    </xdr:from>
    <xdr:ext cx="625533" cy="688381"/>
    <xdr:pic>
      <xdr:nvPicPr>
        <xdr:cNvPr id="28" name="Kuva 27" descr="Uhkapelimerkit tasaisella täytöllä">
          <a:extLst>
            <a:ext uri="{FF2B5EF4-FFF2-40B4-BE49-F238E27FC236}">
              <a16:creationId xmlns:a16="http://schemas.microsoft.com/office/drawing/2014/main" id="{F0BC27CB-699C-40F7-9123-FC72E0E5DB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6453621" y="8497511"/>
          <a:ext cx="625533" cy="688381"/>
        </a:xfrm>
        <a:prstGeom prst="rect">
          <a:avLst/>
        </a:prstGeom>
      </xdr:spPr>
    </xdr:pic>
    <xdr:clientData/>
  </xdr:oneCellAnchor>
  <xdr:oneCellAnchor>
    <xdr:from>
      <xdr:col>20</xdr:col>
      <xdr:colOff>288522</xdr:colOff>
      <xdr:row>41</xdr:row>
      <xdr:rowOff>99059</xdr:rowOff>
    </xdr:from>
    <xdr:ext cx="629342" cy="697906"/>
    <xdr:pic>
      <xdr:nvPicPr>
        <xdr:cNvPr id="29" name="Kuva 28" descr="Uhkapelimerkit tasaisella täytöllä">
          <a:extLst>
            <a:ext uri="{FF2B5EF4-FFF2-40B4-BE49-F238E27FC236}">
              <a16:creationId xmlns:a16="http://schemas.microsoft.com/office/drawing/2014/main" id="{31CC22D7-D275-4F2D-86A1-4BBC5D60606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7089372" y="8471534"/>
          <a:ext cx="629342" cy="697906"/>
        </a:xfrm>
        <a:prstGeom prst="rect">
          <a:avLst/>
        </a:prstGeom>
      </xdr:spPr>
    </xdr:pic>
    <xdr:clientData/>
  </xdr:oneCellAnchor>
  <xdr:oneCellAnchor>
    <xdr:from>
      <xdr:col>17</xdr:col>
      <xdr:colOff>34636</xdr:colOff>
      <xdr:row>44</xdr:row>
      <xdr:rowOff>116839</xdr:rowOff>
    </xdr:from>
    <xdr:ext cx="294410" cy="294410"/>
    <xdr:pic>
      <xdr:nvPicPr>
        <xdr:cNvPr id="30" name="Kuva 29" descr="Kilpi valintamerkki tasaisella täytöllä">
          <a:extLst>
            <a:ext uri="{FF2B5EF4-FFF2-40B4-BE49-F238E27FC236}">
              <a16:creationId xmlns:a16="http://schemas.microsoft.com/office/drawing/2014/main" id="{3C7450B0-A6AA-49AC-962E-E862DF1D41F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5949661" y="8679814"/>
          <a:ext cx="294410" cy="294410"/>
        </a:xfrm>
        <a:prstGeom prst="rect">
          <a:avLst/>
        </a:prstGeom>
      </xdr:spPr>
    </xdr:pic>
    <xdr:clientData/>
  </xdr:oneCellAnchor>
  <xdr:oneCellAnchor>
    <xdr:from>
      <xdr:col>19</xdr:col>
      <xdr:colOff>81798</xdr:colOff>
      <xdr:row>44</xdr:row>
      <xdr:rowOff>107315</xdr:rowOff>
    </xdr:from>
    <xdr:ext cx="342497" cy="342497"/>
    <xdr:pic>
      <xdr:nvPicPr>
        <xdr:cNvPr id="31" name="Kuva 30" descr="Nyrkki tasaisella täytöllä">
          <a:extLst>
            <a:ext uri="{FF2B5EF4-FFF2-40B4-BE49-F238E27FC236}">
              <a16:creationId xmlns:a16="http://schemas.microsoft.com/office/drawing/2014/main" id="{E2327757-6729-4310-8B6A-B487FC58E4B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87373" y="8670290"/>
          <a:ext cx="342497" cy="342497"/>
        </a:xfrm>
        <a:prstGeom prst="rect">
          <a:avLst/>
        </a:prstGeom>
      </xdr:spPr>
    </xdr:pic>
    <xdr:clientData/>
  </xdr:oneCellAnchor>
  <xdr:oneCellAnchor>
    <xdr:from>
      <xdr:col>21</xdr:col>
      <xdr:colOff>170007</xdr:colOff>
      <xdr:row>42</xdr:row>
      <xdr:rowOff>112569</xdr:rowOff>
    </xdr:from>
    <xdr:ext cx="285750" cy="285750"/>
    <xdr:pic>
      <xdr:nvPicPr>
        <xdr:cNvPr id="32" name="Kuva 31" descr="Jin ja jang tasaisella täytöllä">
          <a:extLst>
            <a:ext uri="{FF2B5EF4-FFF2-40B4-BE49-F238E27FC236}">
              <a16:creationId xmlns:a16="http://schemas.microsoft.com/office/drawing/2014/main" id="{C435B844-FCE7-4F51-9CE4-81DECF7526F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256607" y="8675544"/>
          <a:ext cx="285750" cy="285750"/>
        </a:xfrm>
        <a:prstGeom prst="rect">
          <a:avLst/>
        </a:prstGeom>
      </xdr:spPr>
    </xdr:pic>
    <xdr:clientData/>
  </xdr:oneCellAnchor>
  <xdr:oneCellAnchor>
    <xdr:from>
      <xdr:col>16</xdr:col>
      <xdr:colOff>152919</xdr:colOff>
      <xdr:row>47</xdr:row>
      <xdr:rowOff>95249</xdr:rowOff>
    </xdr:from>
    <xdr:ext cx="635058" cy="690286"/>
    <xdr:pic>
      <xdr:nvPicPr>
        <xdr:cNvPr id="33" name="Kuva 32" descr="Uhkapelimerkit tasaisella täytöllä">
          <a:extLst>
            <a:ext uri="{FF2B5EF4-FFF2-40B4-BE49-F238E27FC236}">
              <a16:creationId xmlns:a16="http://schemas.microsoft.com/office/drawing/2014/main" id="{834EC506-8A8D-42B1-B48A-BCFADC3BAC3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5772669" y="9229724"/>
          <a:ext cx="635058" cy="690286"/>
        </a:xfrm>
        <a:prstGeom prst="rect">
          <a:avLst/>
        </a:prstGeom>
      </xdr:spPr>
    </xdr:pic>
    <xdr:clientData/>
  </xdr:oneCellAnchor>
  <xdr:oneCellAnchor>
    <xdr:from>
      <xdr:col>18</xdr:col>
      <xdr:colOff>243321</xdr:colOff>
      <xdr:row>47</xdr:row>
      <xdr:rowOff>125036</xdr:rowOff>
    </xdr:from>
    <xdr:ext cx="625533" cy="688381"/>
    <xdr:pic>
      <xdr:nvPicPr>
        <xdr:cNvPr id="34" name="Kuva 33" descr="Uhkapelimerkit tasaisella täytöllä">
          <a:extLst>
            <a:ext uri="{FF2B5EF4-FFF2-40B4-BE49-F238E27FC236}">
              <a16:creationId xmlns:a16="http://schemas.microsoft.com/office/drawing/2014/main" id="{5D638740-D808-4BF2-A59C-0F4BE245159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6453621" y="9259511"/>
          <a:ext cx="625533" cy="688381"/>
        </a:xfrm>
        <a:prstGeom prst="rect">
          <a:avLst/>
        </a:prstGeom>
      </xdr:spPr>
    </xdr:pic>
    <xdr:clientData/>
  </xdr:oneCellAnchor>
  <xdr:oneCellAnchor>
    <xdr:from>
      <xdr:col>20</xdr:col>
      <xdr:colOff>288522</xdr:colOff>
      <xdr:row>45</xdr:row>
      <xdr:rowOff>99059</xdr:rowOff>
    </xdr:from>
    <xdr:ext cx="629342" cy="697906"/>
    <xdr:pic>
      <xdr:nvPicPr>
        <xdr:cNvPr id="35" name="Kuva 34" descr="Uhkapelimerkit tasaisella täytöllä">
          <a:extLst>
            <a:ext uri="{FF2B5EF4-FFF2-40B4-BE49-F238E27FC236}">
              <a16:creationId xmlns:a16="http://schemas.microsoft.com/office/drawing/2014/main" id="{8FFA2CF6-1BD7-40B7-B671-0DEADC0715C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7089372" y="9233534"/>
          <a:ext cx="629342" cy="697906"/>
        </a:xfrm>
        <a:prstGeom prst="rect">
          <a:avLst/>
        </a:prstGeom>
      </xdr:spPr>
    </xdr:pic>
    <xdr:clientData/>
  </xdr:oneCellAnchor>
  <xdr:oneCellAnchor>
    <xdr:from>
      <xdr:col>17</xdr:col>
      <xdr:colOff>34636</xdr:colOff>
      <xdr:row>48</xdr:row>
      <xdr:rowOff>116839</xdr:rowOff>
    </xdr:from>
    <xdr:ext cx="294410" cy="294410"/>
    <xdr:pic>
      <xdr:nvPicPr>
        <xdr:cNvPr id="39" name="Kuva 38" descr="Kilpi valintamerkki tasaisella täytöllä">
          <a:extLst>
            <a:ext uri="{FF2B5EF4-FFF2-40B4-BE49-F238E27FC236}">
              <a16:creationId xmlns:a16="http://schemas.microsoft.com/office/drawing/2014/main" id="{4FAEE970-C6A4-4BDF-B178-327881AD7F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5949661" y="9441814"/>
          <a:ext cx="294410" cy="294410"/>
        </a:xfrm>
        <a:prstGeom prst="rect">
          <a:avLst/>
        </a:prstGeom>
      </xdr:spPr>
    </xdr:pic>
    <xdr:clientData/>
  </xdr:oneCellAnchor>
  <xdr:oneCellAnchor>
    <xdr:from>
      <xdr:col>19</xdr:col>
      <xdr:colOff>81798</xdr:colOff>
      <xdr:row>48</xdr:row>
      <xdr:rowOff>107315</xdr:rowOff>
    </xdr:from>
    <xdr:ext cx="342497" cy="342497"/>
    <xdr:pic>
      <xdr:nvPicPr>
        <xdr:cNvPr id="40" name="Kuva 39" descr="Nyrkki tasaisella täytöllä">
          <a:extLst>
            <a:ext uri="{FF2B5EF4-FFF2-40B4-BE49-F238E27FC236}">
              <a16:creationId xmlns:a16="http://schemas.microsoft.com/office/drawing/2014/main" id="{3397F650-B1CE-4F96-826B-5F95AAA5E4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87373" y="9432290"/>
          <a:ext cx="342497" cy="342497"/>
        </a:xfrm>
        <a:prstGeom prst="rect">
          <a:avLst/>
        </a:prstGeom>
      </xdr:spPr>
    </xdr:pic>
    <xdr:clientData/>
  </xdr:oneCellAnchor>
  <xdr:oneCellAnchor>
    <xdr:from>
      <xdr:col>21</xdr:col>
      <xdr:colOff>170007</xdr:colOff>
      <xdr:row>46</xdr:row>
      <xdr:rowOff>112569</xdr:rowOff>
    </xdr:from>
    <xdr:ext cx="285750" cy="285750"/>
    <xdr:pic>
      <xdr:nvPicPr>
        <xdr:cNvPr id="41" name="Kuva 40" descr="Jin ja jang tasaisella täytöllä">
          <a:extLst>
            <a:ext uri="{FF2B5EF4-FFF2-40B4-BE49-F238E27FC236}">
              <a16:creationId xmlns:a16="http://schemas.microsoft.com/office/drawing/2014/main" id="{B90701EC-044F-4454-817D-DB11320BEBD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256607" y="9437544"/>
          <a:ext cx="285750" cy="285750"/>
        </a:xfrm>
        <a:prstGeom prst="rect">
          <a:avLst/>
        </a:prstGeom>
      </xdr:spPr>
    </xdr:pic>
    <xdr:clientData/>
  </xdr:oneCellAnchor>
  <xdr:oneCellAnchor>
    <xdr:from>
      <xdr:col>16</xdr:col>
      <xdr:colOff>152919</xdr:colOff>
      <xdr:row>51</xdr:row>
      <xdr:rowOff>95249</xdr:rowOff>
    </xdr:from>
    <xdr:ext cx="635058" cy="690286"/>
    <xdr:pic>
      <xdr:nvPicPr>
        <xdr:cNvPr id="42" name="Kuva 41" descr="Uhkapelimerkit tasaisella täytöllä">
          <a:extLst>
            <a:ext uri="{FF2B5EF4-FFF2-40B4-BE49-F238E27FC236}">
              <a16:creationId xmlns:a16="http://schemas.microsoft.com/office/drawing/2014/main" id="{EED80317-A96F-4035-AAED-B04E21124F6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5772669" y="9991724"/>
          <a:ext cx="635058" cy="690286"/>
        </a:xfrm>
        <a:prstGeom prst="rect">
          <a:avLst/>
        </a:prstGeom>
      </xdr:spPr>
    </xdr:pic>
    <xdr:clientData/>
  </xdr:oneCellAnchor>
  <xdr:oneCellAnchor>
    <xdr:from>
      <xdr:col>18</xdr:col>
      <xdr:colOff>243321</xdr:colOff>
      <xdr:row>51</xdr:row>
      <xdr:rowOff>125036</xdr:rowOff>
    </xdr:from>
    <xdr:ext cx="625533" cy="688381"/>
    <xdr:pic>
      <xdr:nvPicPr>
        <xdr:cNvPr id="43" name="Kuva 42" descr="Uhkapelimerkit tasaisella täytöllä">
          <a:extLst>
            <a:ext uri="{FF2B5EF4-FFF2-40B4-BE49-F238E27FC236}">
              <a16:creationId xmlns:a16="http://schemas.microsoft.com/office/drawing/2014/main" id="{E4E51E38-3C97-49AB-A0D9-431A563EB0B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6453621" y="10021511"/>
          <a:ext cx="625533" cy="688381"/>
        </a:xfrm>
        <a:prstGeom prst="rect">
          <a:avLst/>
        </a:prstGeom>
      </xdr:spPr>
    </xdr:pic>
    <xdr:clientData/>
  </xdr:oneCellAnchor>
  <xdr:oneCellAnchor>
    <xdr:from>
      <xdr:col>20</xdr:col>
      <xdr:colOff>288522</xdr:colOff>
      <xdr:row>49</xdr:row>
      <xdr:rowOff>99059</xdr:rowOff>
    </xdr:from>
    <xdr:ext cx="629342" cy="697906"/>
    <xdr:pic>
      <xdr:nvPicPr>
        <xdr:cNvPr id="44" name="Kuva 43" descr="Uhkapelimerkit tasaisella täytöllä">
          <a:extLst>
            <a:ext uri="{FF2B5EF4-FFF2-40B4-BE49-F238E27FC236}">
              <a16:creationId xmlns:a16="http://schemas.microsoft.com/office/drawing/2014/main" id="{CC59B736-2EEF-4DB2-B4F2-81DFBD09F34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7089372" y="9995534"/>
          <a:ext cx="629342" cy="697906"/>
        </a:xfrm>
        <a:prstGeom prst="rect">
          <a:avLst/>
        </a:prstGeom>
      </xdr:spPr>
    </xdr:pic>
    <xdr:clientData/>
  </xdr:oneCellAnchor>
  <xdr:oneCellAnchor>
    <xdr:from>
      <xdr:col>17</xdr:col>
      <xdr:colOff>34636</xdr:colOff>
      <xdr:row>52</xdr:row>
      <xdr:rowOff>116839</xdr:rowOff>
    </xdr:from>
    <xdr:ext cx="294410" cy="294410"/>
    <xdr:pic>
      <xdr:nvPicPr>
        <xdr:cNvPr id="45" name="Kuva 44" descr="Kilpi valintamerkki tasaisella täytöllä">
          <a:extLst>
            <a:ext uri="{FF2B5EF4-FFF2-40B4-BE49-F238E27FC236}">
              <a16:creationId xmlns:a16="http://schemas.microsoft.com/office/drawing/2014/main" id="{69FE0102-398D-4C63-97B9-DFE546E69AA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5949661" y="10203814"/>
          <a:ext cx="294410" cy="294410"/>
        </a:xfrm>
        <a:prstGeom prst="rect">
          <a:avLst/>
        </a:prstGeom>
      </xdr:spPr>
    </xdr:pic>
    <xdr:clientData/>
  </xdr:oneCellAnchor>
  <xdr:oneCellAnchor>
    <xdr:from>
      <xdr:col>19</xdr:col>
      <xdr:colOff>81798</xdr:colOff>
      <xdr:row>52</xdr:row>
      <xdr:rowOff>107315</xdr:rowOff>
    </xdr:from>
    <xdr:ext cx="342497" cy="342497"/>
    <xdr:pic>
      <xdr:nvPicPr>
        <xdr:cNvPr id="46" name="Kuva 45" descr="Nyrkki tasaisella täytöllä">
          <a:extLst>
            <a:ext uri="{FF2B5EF4-FFF2-40B4-BE49-F238E27FC236}">
              <a16:creationId xmlns:a16="http://schemas.microsoft.com/office/drawing/2014/main" id="{ECAB5F79-EC6F-4046-B746-CB42A66DE26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87373" y="10194290"/>
          <a:ext cx="342497" cy="342497"/>
        </a:xfrm>
        <a:prstGeom prst="rect">
          <a:avLst/>
        </a:prstGeom>
      </xdr:spPr>
    </xdr:pic>
    <xdr:clientData/>
  </xdr:oneCellAnchor>
  <xdr:oneCellAnchor>
    <xdr:from>
      <xdr:col>21</xdr:col>
      <xdr:colOff>170007</xdr:colOff>
      <xdr:row>50</xdr:row>
      <xdr:rowOff>112569</xdr:rowOff>
    </xdr:from>
    <xdr:ext cx="285750" cy="285750"/>
    <xdr:pic>
      <xdr:nvPicPr>
        <xdr:cNvPr id="47" name="Kuva 46" descr="Jin ja jang tasaisella täytöllä">
          <a:extLst>
            <a:ext uri="{FF2B5EF4-FFF2-40B4-BE49-F238E27FC236}">
              <a16:creationId xmlns:a16="http://schemas.microsoft.com/office/drawing/2014/main" id="{41EC624F-C537-4A51-B001-5D921734668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256607" y="10199544"/>
          <a:ext cx="285750" cy="285750"/>
        </a:xfrm>
        <a:prstGeom prst="rect">
          <a:avLst/>
        </a:prstGeom>
      </xdr:spPr>
    </xdr:pic>
    <xdr:clientData/>
  </xdr:oneCellAnchor>
  <xdr:oneCellAnchor>
    <xdr:from>
      <xdr:col>18</xdr:col>
      <xdr:colOff>243321</xdr:colOff>
      <xdr:row>55</xdr:row>
      <xdr:rowOff>125036</xdr:rowOff>
    </xdr:from>
    <xdr:ext cx="625533" cy="688381"/>
    <xdr:pic>
      <xdr:nvPicPr>
        <xdr:cNvPr id="48" name="Kuva 47" descr="Uhkapelimerkit tasaisella täytöllä">
          <a:extLst>
            <a:ext uri="{FF2B5EF4-FFF2-40B4-BE49-F238E27FC236}">
              <a16:creationId xmlns:a16="http://schemas.microsoft.com/office/drawing/2014/main" id="{BCD5AD83-2C6C-4753-9851-74E3457BC3A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6453621" y="10783511"/>
          <a:ext cx="625533" cy="688381"/>
        </a:xfrm>
        <a:prstGeom prst="rect">
          <a:avLst/>
        </a:prstGeom>
      </xdr:spPr>
    </xdr:pic>
    <xdr:clientData/>
  </xdr:oneCellAnchor>
  <xdr:oneCellAnchor>
    <xdr:from>
      <xdr:col>19</xdr:col>
      <xdr:colOff>81798</xdr:colOff>
      <xdr:row>56</xdr:row>
      <xdr:rowOff>107315</xdr:rowOff>
    </xdr:from>
    <xdr:ext cx="342497" cy="342497"/>
    <xdr:pic>
      <xdr:nvPicPr>
        <xdr:cNvPr id="49" name="Kuva 48" descr="Nyrkki tasaisella täytöllä">
          <a:extLst>
            <a:ext uri="{FF2B5EF4-FFF2-40B4-BE49-F238E27FC236}">
              <a16:creationId xmlns:a16="http://schemas.microsoft.com/office/drawing/2014/main" id="{F0431E7A-90BA-421C-B219-C7B81997F2B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87373" y="10956290"/>
          <a:ext cx="342497" cy="342497"/>
        </a:xfrm>
        <a:prstGeom prst="rect">
          <a:avLst/>
        </a:prstGeom>
      </xdr:spPr>
    </xdr:pic>
    <xdr:clientData/>
  </xdr:oneCellAnchor>
  <xdr:oneCellAnchor>
    <xdr:from>
      <xdr:col>16</xdr:col>
      <xdr:colOff>152919</xdr:colOff>
      <xdr:row>55</xdr:row>
      <xdr:rowOff>95249</xdr:rowOff>
    </xdr:from>
    <xdr:ext cx="635058" cy="690286"/>
    <xdr:pic>
      <xdr:nvPicPr>
        <xdr:cNvPr id="50" name="Kuva 49" descr="Uhkapelimerkit tasaisella täytöllä">
          <a:extLst>
            <a:ext uri="{FF2B5EF4-FFF2-40B4-BE49-F238E27FC236}">
              <a16:creationId xmlns:a16="http://schemas.microsoft.com/office/drawing/2014/main" id="{AE757092-37C6-45A8-963F-9CEDA0024AD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5772669" y="10753724"/>
          <a:ext cx="635058" cy="690286"/>
        </a:xfrm>
        <a:prstGeom prst="rect">
          <a:avLst/>
        </a:prstGeom>
      </xdr:spPr>
    </xdr:pic>
    <xdr:clientData/>
  </xdr:oneCellAnchor>
  <xdr:oneCellAnchor>
    <xdr:from>
      <xdr:col>17</xdr:col>
      <xdr:colOff>34636</xdr:colOff>
      <xdr:row>56</xdr:row>
      <xdr:rowOff>116839</xdr:rowOff>
    </xdr:from>
    <xdr:ext cx="294410" cy="294410"/>
    <xdr:pic>
      <xdr:nvPicPr>
        <xdr:cNvPr id="51" name="Kuva 50" descr="Kilpi valintamerkki tasaisella täytöllä">
          <a:extLst>
            <a:ext uri="{FF2B5EF4-FFF2-40B4-BE49-F238E27FC236}">
              <a16:creationId xmlns:a16="http://schemas.microsoft.com/office/drawing/2014/main" id="{F79C75C0-8D08-493F-B5FF-4B6705EF306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5949661" y="10965814"/>
          <a:ext cx="294410" cy="294410"/>
        </a:xfrm>
        <a:prstGeom prst="rect">
          <a:avLst/>
        </a:prstGeom>
      </xdr:spPr>
    </xdr:pic>
    <xdr:clientData/>
  </xdr:oneCellAnchor>
  <xdr:oneCellAnchor>
    <xdr:from>
      <xdr:col>16</xdr:col>
      <xdr:colOff>152919</xdr:colOff>
      <xdr:row>59</xdr:row>
      <xdr:rowOff>95249</xdr:rowOff>
    </xdr:from>
    <xdr:ext cx="635058" cy="690286"/>
    <xdr:pic>
      <xdr:nvPicPr>
        <xdr:cNvPr id="52" name="Kuva 51" descr="Uhkapelimerkit tasaisella täytöllä">
          <a:extLst>
            <a:ext uri="{FF2B5EF4-FFF2-40B4-BE49-F238E27FC236}">
              <a16:creationId xmlns:a16="http://schemas.microsoft.com/office/drawing/2014/main" id="{FAA9B5F4-F2E9-4681-9266-666FF804B2B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5772669" y="11515724"/>
          <a:ext cx="635058" cy="690286"/>
        </a:xfrm>
        <a:prstGeom prst="rect">
          <a:avLst/>
        </a:prstGeom>
      </xdr:spPr>
    </xdr:pic>
    <xdr:clientData/>
  </xdr:oneCellAnchor>
  <xdr:oneCellAnchor>
    <xdr:from>
      <xdr:col>17</xdr:col>
      <xdr:colOff>34636</xdr:colOff>
      <xdr:row>60</xdr:row>
      <xdr:rowOff>116839</xdr:rowOff>
    </xdr:from>
    <xdr:ext cx="294410" cy="294410"/>
    <xdr:pic>
      <xdr:nvPicPr>
        <xdr:cNvPr id="53" name="Kuva 52" descr="Kilpi valintamerkki tasaisella täytöllä">
          <a:extLst>
            <a:ext uri="{FF2B5EF4-FFF2-40B4-BE49-F238E27FC236}">
              <a16:creationId xmlns:a16="http://schemas.microsoft.com/office/drawing/2014/main" id="{5AA15C8A-6549-49D9-A0B7-76C5C4B3963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5949661" y="11727814"/>
          <a:ext cx="294410" cy="294410"/>
        </a:xfrm>
        <a:prstGeom prst="rect">
          <a:avLst/>
        </a:prstGeom>
      </xdr:spPr>
    </xdr:pic>
    <xdr:clientData/>
  </xdr:oneCellAnchor>
  <xdr:twoCellAnchor editAs="oneCell">
    <xdr:from>
      <xdr:col>1</xdr:col>
      <xdr:colOff>34636</xdr:colOff>
      <xdr:row>48</xdr:row>
      <xdr:rowOff>152400</xdr:rowOff>
    </xdr:from>
    <xdr:to>
      <xdr:col>7</xdr:col>
      <xdr:colOff>17317</xdr:colOff>
      <xdr:row>59</xdr:row>
      <xdr:rowOff>5264</xdr:rowOff>
    </xdr:to>
    <xdr:pic>
      <xdr:nvPicPr>
        <xdr:cNvPr id="11" name="Kuva 10">
          <a:extLst>
            <a:ext uri="{FF2B5EF4-FFF2-40B4-BE49-F238E27FC236}">
              <a16:creationId xmlns:a16="http://schemas.microsoft.com/office/drawing/2014/main" id="{6C293777-0AFE-4A25-B31A-B6BE2ACF91E1}"/>
            </a:ext>
          </a:extLst>
        </xdr:cNvPr>
        <xdr:cNvPicPr>
          <a:picLocks noChangeAspect="1"/>
        </xdr:cNvPicPr>
      </xdr:nvPicPr>
      <xdr:blipFill>
        <a:blip xmlns:r="http://schemas.openxmlformats.org/officeDocument/2006/relationships" r:embed="rId10"/>
        <a:stretch>
          <a:fillRect/>
        </a:stretch>
      </xdr:blipFill>
      <xdr:spPr>
        <a:xfrm>
          <a:off x="339436" y="9247909"/>
          <a:ext cx="1811481" cy="1834064"/>
        </a:xfrm>
        <a:prstGeom prst="rect">
          <a:avLst/>
        </a:prstGeom>
      </xdr:spPr>
    </xdr:pic>
    <xdr:clientData/>
  </xdr:twoCellAnchor>
  <xdr:twoCellAnchor editAs="oneCell">
    <xdr:from>
      <xdr:col>1</xdr:col>
      <xdr:colOff>31170</xdr:colOff>
      <xdr:row>40</xdr:row>
      <xdr:rowOff>51955</xdr:rowOff>
    </xdr:from>
    <xdr:to>
      <xdr:col>6</xdr:col>
      <xdr:colOff>106597</xdr:colOff>
      <xdr:row>48</xdr:row>
      <xdr:rowOff>117764</xdr:rowOff>
    </xdr:to>
    <xdr:pic>
      <xdr:nvPicPr>
        <xdr:cNvPr id="12" name="Kuva 11">
          <a:extLst>
            <a:ext uri="{FF2B5EF4-FFF2-40B4-BE49-F238E27FC236}">
              <a16:creationId xmlns:a16="http://schemas.microsoft.com/office/drawing/2014/main" id="{698B1FEF-A7FB-4C76-8164-4B752FEEF98C}"/>
            </a:ext>
          </a:extLst>
        </xdr:cNvPr>
        <xdr:cNvPicPr>
          <a:picLocks noChangeAspect="1"/>
        </xdr:cNvPicPr>
      </xdr:nvPicPr>
      <xdr:blipFill>
        <a:blip xmlns:r="http://schemas.openxmlformats.org/officeDocument/2006/relationships" r:embed="rId11"/>
        <a:stretch>
          <a:fillRect/>
        </a:stretch>
      </xdr:blipFill>
      <xdr:spPr>
        <a:xfrm>
          <a:off x="335970" y="7602682"/>
          <a:ext cx="1599427" cy="1610591"/>
        </a:xfrm>
        <a:prstGeom prst="rect">
          <a:avLst/>
        </a:prstGeom>
      </xdr:spPr>
    </xdr:pic>
    <xdr:clientData/>
  </xdr:twoCellAnchor>
  <xdr:twoCellAnchor editAs="oneCell">
    <xdr:from>
      <xdr:col>6</xdr:col>
      <xdr:colOff>131618</xdr:colOff>
      <xdr:row>40</xdr:row>
      <xdr:rowOff>88325</xdr:rowOff>
    </xdr:from>
    <xdr:to>
      <xdr:col>11</xdr:col>
      <xdr:colOff>251617</xdr:colOff>
      <xdr:row>48</xdr:row>
      <xdr:rowOff>110836</xdr:rowOff>
    </xdr:to>
    <xdr:pic>
      <xdr:nvPicPr>
        <xdr:cNvPr id="13" name="Kuva 12">
          <a:extLst>
            <a:ext uri="{FF2B5EF4-FFF2-40B4-BE49-F238E27FC236}">
              <a16:creationId xmlns:a16="http://schemas.microsoft.com/office/drawing/2014/main" id="{4EE276AB-0B90-4E25-A969-FEE8640C9546}"/>
            </a:ext>
          </a:extLst>
        </xdr:cNvPr>
        <xdr:cNvPicPr>
          <a:picLocks noChangeAspect="1"/>
        </xdr:cNvPicPr>
      </xdr:nvPicPr>
      <xdr:blipFill>
        <a:blip xmlns:r="http://schemas.openxmlformats.org/officeDocument/2006/relationships" r:embed="rId12"/>
        <a:stretch>
          <a:fillRect/>
        </a:stretch>
      </xdr:blipFill>
      <xdr:spPr>
        <a:xfrm>
          <a:off x="1960418" y="7639052"/>
          <a:ext cx="1643999" cy="1567293"/>
        </a:xfrm>
        <a:prstGeom prst="rect">
          <a:avLst/>
        </a:prstGeom>
      </xdr:spPr>
    </xdr:pic>
    <xdr:clientData/>
  </xdr:twoCellAnchor>
  <xdr:twoCellAnchor editAs="oneCell">
    <xdr:from>
      <xdr:col>11</xdr:col>
      <xdr:colOff>245916</xdr:colOff>
      <xdr:row>40</xdr:row>
      <xdr:rowOff>81396</xdr:rowOff>
    </xdr:from>
    <xdr:to>
      <xdr:col>17</xdr:col>
      <xdr:colOff>55419</xdr:colOff>
      <xdr:row>48</xdr:row>
      <xdr:rowOff>121510</xdr:rowOff>
    </xdr:to>
    <xdr:pic>
      <xdr:nvPicPr>
        <xdr:cNvPr id="14" name="Kuva 13">
          <a:extLst>
            <a:ext uri="{FF2B5EF4-FFF2-40B4-BE49-F238E27FC236}">
              <a16:creationId xmlns:a16="http://schemas.microsoft.com/office/drawing/2014/main" id="{301B1E7A-D683-425A-92B4-7E706173F391}"/>
            </a:ext>
          </a:extLst>
        </xdr:cNvPr>
        <xdr:cNvPicPr>
          <a:picLocks noChangeAspect="1"/>
        </xdr:cNvPicPr>
      </xdr:nvPicPr>
      <xdr:blipFill>
        <a:blip xmlns:r="http://schemas.openxmlformats.org/officeDocument/2006/relationships" r:embed="rId13"/>
        <a:stretch>
          <a:fillRect/>
        </a:stretch>
      </xdr:blipFill>
      <xdr:spPr>
        <a:xfrm>
          <a:off x="3598716" y="7632123"/>
          <a:ext cx="1645230" cy="158489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9615</xdr:colOff>
      <xdr:row>0</xdr:row>
      <xdr:rowOff>34638</xdr:rowOff>
    </xdr:from>
    <xdr:to>
      <xdr:col>24</xdr:col>
      <xdr:colOff>258884</xdr:colOff>
      <xdr:row>8</xdr:row>
      <xdr:rowOff>55418</xdr:rowOff>
    </xdr:to>
    <xdr:pic>
      <xdr:nvPicPr>
        <xdr:cNvPr id="5" name="Kuva 4">
          <a:extLst>
            <a:ext uri="{FF2B5EF4-FFF2-40B4-BE49-F238E27FC236}">
              <a16:creationId xmlns:a16="http://schemas.microsoft.com/office/drawing/2014/main" id="{044B02BE-DA30-7A49-6350-72E22127300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07742" y="34638"/>
          <a:ext cx="1766342" cy="1461653"/>
        </a:xfrm>
        <a:prstGeom prst="rect">
          <a:avLst/>
        </a:prstGeom>
      </xdr:spPr>
    </xdr:pic>
    <xdr:clientData/>
  </xdr:twoCellAnchor>
  <xdr:twoCellAnchor editAs="oneCell">
    <xdr:from>
      <xdr:col>20</xdr:col>
      <xdr:colOff>243321</xdr:colOff>
      <xdr:row>36</xdr:row>
      <xdr:rowOff>0</xdr:rowOff>
    </xdr:from>
    <xdr:to>
      <xdr:col>22</xdr:col>
      <xdr:colOff>282634</xdr:colOff>
      <xdr:row>39</xdr:row>
      <xdr:rowOff>121211</xdr:rowOff>
    </xdr:to>
    <xdr:pic>
      <xdr:nvPicPr>
        <xdr:cNvPr id="7" name="Kuva 6" descr="Uhkapelimerkit tasaisella täytöllä">
          <a:extLst>
            <a:ext uri="{FF2B5EF4-FFF2-40B4-BE49-F238E27FC236}">
              <a16:creationId xmlns:a16="http://schemas.microsoft.com/office/drawing/2014/main" id="{6C5BEDEA-5412-43E8-8088-1BE45D04A36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225271" y="7545011"/>
          <a:ext cx="629863" cy="689247"/>
        </a:xfrm>
        <a:prstGeom prst="rect">
          <a:avLst/>
        </a:prstGeom>
      </xdr:spPr>
    </xdr:pic>
    <xdr:clientData/>
  </xdr:twoCellAnchor>
  <xdr:twoCellAnchor editAs="oneCell">
    <xdr:from>
      <xdr:col>22</xdr:col>
      <xdr:colOff>288522</xdr:colOff>
      <xdr:row>36</xdr:row>
      <xdr:rowOff>0</xdr:rowOff>
    </xdr:from>
    <xdr:to>
      <xdr:col>25</xdr:col>
      <xdr:colOff>43296</xdr:colOff>
      <xdr:row>39</xdr:row>
      <xdr:rowOff>130736</xdr:rowOff>
    </xdr:to>
    <xdr:pic>
      <xdr:nvPicPr>
        <xdr:cNvPr id="8" name="Kuva 7" descr="Uhkapelimerkit tasaisella täytöllä">
          <a:extLst>
            <a:ext uri="{FF2B5EF4-FFF2-40B4-BE49-F238E27FC236}">
              <a16:creationId xmlns:a16="http://schemas.microsoft.com/office/drawing/2014/main" id="{7932F219-B694-42C6-9F2A-3A3BDA31A13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889597" y="7519034"/>
          <a:ext cx="631940" cy="698772"/>
        </a:xfrm>
        <a:prstGeom prst="rect">
          <a:avLst/>
        </a:prstGeom>
      </xdr:spPr>
    </xdr:pic>
    <xdr:clientData/>
  </xdr:twoCellAnchor>
  <xdr:twoCellAnchor editAs="oneCell">
    <xdr:from>
      <xdr:col>21</xdr:col>
      <xdr:colOff>54089</xdr:colOff>
      <xdr:row>36</xdr:row>
      <xdr:rowOff>138546</xdr:rowOff>
    </xdr:from>
    <xdr:to>
      <xdr:col>22</xdr:col>
      <xdr:colOff>104775</xdr:colOff>
      <xdr:row>38</xdr:row>
      <xdr:rowOff>113898</xdr:rowOff>
    </xdr:to>
    <xdr:pic>
      <xdr:nvPicPr>
        <xdr:cNvPr id="10" name="Kuva 9" descr="Nyrkki tasaisella täytöllä">
          <a:extLst>
            <a:ext uri="{FF2B5EF4-FFF2-40B4-BE49-F238E27FC236}">
              <a16:creationId xmlns:a16="http://schemas.microsoft.com/office/drawing/2014/main" id="{C5CB20F1-CEC7-47D9-87E2-EC6D64F190E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461816" y="7467601"/>
          <a:ext cx="355486" cy="335570"/>
        </a:xfrm>
        <a:prstGeom prst="rect">
          <a:avLst/>
        </a:prstGeom>
      </xdr:spPr>
    </xdr:pic>
    <xdr:clientData/>
  </xdr:twoCellAnchor>
  <xdr:twoCellAnchor editAs="oneCell">
    <xdr:from>
      <xdr:col>23</xdr:col>
      <xdr:colOff>176935</xdr:colOff>
      <xdr:row>37</xdr:row>
      <xdr:rowOff>8660</xdr:rowOff>
    </xdr:from>
    <xdr:to>
      <xdr:col>24</xdr:col>
      <xdr:colOff>176935</xdr:colOff>
      <xdr:row>38</xdr:row>
      <xdr:rowOff>107374</xdr:rowOff>
    </xdr:to>
    <xdr:pic>
      <xdr:nvPicPr>
        <xdr:cNvPr id="11" name="Kuva 10" descr="Jin ja jang tasaisella täytöllä">
          <a:extLst>
            <a:ext uri="{FF2B5EF4-FFF2-40B4-BE49-F238E27FC236}">
              <a16:creationId xmlns:a16="http://schemas.microsoft.com/office/drawing/2014/main" id="{8506DA2D-2402-4A90-BF37-C1CBC73477E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194262" y="7531678"/>
          <a:ext cx="297873" cy="278823"/>
        </a:xfrm>
        <a:prstGeom prst="rect">
          <a:avLst/>
        </a:prstGeom>
      </xdr:spPr>
    </xdr:pic>
    <xdr:clientData/>
  </xdr:twoCellAnchor>
  <xdr:oneCellAnchor>
    <xdr:from>
      <xdr:col>20</xdr:col>
      <xdr:colOff>243321</xdr:colOff>
      <xdr:row>38</xdr:row>
      <xdr:rowOff>125036</xdr:rowOff>
    </xdr:from>
    <xdr:ext cx="625533" cy="688381"/>
    <xdr:pic>
      <xdr:nvPicPr>
        <xdr:cNvPr id="13" name="Kuva 12" descr="Uhkapelimerkit tasaisella täytöllä">
          <a:extLst>
            <a:ext uri="{FF2B5EF4-FFF2-40B4-BE49-F238E27FC236}">
              <a16:creationId xmlns:a16="http://schemas.microsoft.com/office/drawing/2014/main" id="{4F69DC2B-E0AD-4257-BC0E-FA7422180EE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225271" y="8316536"/>
          <a:ext cx="625533" cy="688381"/>
        </a:xfrm>
        <a:prstGeom prst="rect">
          <a:avLst/>
        </a:prstGeom>
      </xdr:spPr>
    </xdr:pic>
    <xdr:clientData/>
  </xdr:oneCellAnchor>
  <xdr:oneCellAnchor>
    <xdr:from>
      <xdr:col>22</xdr:col>
      <xdr:colOff>288522</xdr:colOff>
      <xdr:row>38</xdr:row>
      <xdr:rowOff>99059</xdr:rowOff>
    </xdr:from>
    <xdr:ext cx="629342" cy="697906"/>
    <xdr:pic>
      <xdr:nvPicPr>
        <xdr:cNvPr id="14" name="Kuva 13" descr="Uhkapelimerkit tasaisella täytöllä">
          <a:extLst>
            <a:ext uri="{FF2B5EF4-FFF2-40B4-BE49-F238E27FC236}">
              <a16:creationId xmlns:a16="http://schemas.microsoft.com/office/drawing/2014/main" id="{2C1B55FC-E0E1-44AA-BAEA-EAD8B7EFE52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889597" y="8290559"/>
          <a:ext cx="629342" cy="697906"/>
        </a:xfrm>
        <a:prstGeom prst="rect">
          <a:avLst/>
        </a:prstGeom>
      </xdr:spPr>
    </xdr:pic>
    <xdr:clientData/>
  </xdr:oneCellAnchor>
  <xdr:oneCellAnchor>
    <xdr:from>
      <xdr:col>21</xdr:col>
      <xdr:colOff>81798</xdr:colOff>
      <xdr:row>39</xdr:row>
      <xdr:rowOff>107315</xdr:rowOff>
    </xdr:from>
    <xdr:ext cx="342497" cy="342497"/>
    <xdr:pic>
      <xdr:nvPicPr>
        <xdr:cNvPr id="16" name="Kuva 15" descr="Nyrkki tasaisella täytöllä">
          <a:extLst>
            <a:ext uri="{FF2B5EF4-FFF2-40B4-BE49-F238E27FC236}">
              <a16:creationId xmlns:a16="http://schemas.microsoft.com/office/drawing/2014/main" id="{1FFDD280-C47E-4832-AF92-70D891A385C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359023" y="8489315"/>
          <a:ext cx="342497" cy="342497"/>
        </a:xfrm>
        <a:prstGeom prst="rect">
          <a:avLst/>
        </a:prstGeom>
      </xdr:spPr>
    </xdr:pic>
    <xdr:clientData/>
  </xdr:oneCellAnchor>
  <xdr:oneCellAnchor>
    <xdr:from>
      <xdr:col>23</xdr:col>
      <xdr:colOff>170007</xdr:colOff>
      <xdr:row>39</xdr:row>
      <xdr:rowOff>112569</xdr:rowOff>
    </xdr:from>
    <xdr:ext cx="285750" cy="285750"/>
    <xdr:pic>
      <xdr:nvPicPr>
        <xdr:cNvPr id="17" name="Kuva 16" descr="Jin ja jang tasaisella täytöllä">
          <a:extLst>
            <a:ext uri="{FF2B5EF4-FFF2-40B4-BE49-F238E27FC236}">
              <a16:creationId xmlns:a16="http://schemas.microsoft.com/office/drawing/2014/main" id="{ED47CCB7-BA82-4F94-B937-BBEFE199D64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066357" y="8494569"/>
          <a:ext cx="285750" cy="285750"/>
        </a:xfrm>
        <a:prstGeom prst="rect">
          <a:avLst/>
        </a:prstGeom>
      </xdr:spPr>
    </xdr:pic>
    <xdr:clientData/>
  </xdr:oneCellAnchor>
  <xdr:oneCellAnchor>
    <xdr:from>
      <xdr:col>20</xdr:col>
      <xdr:colOff>243321</xdr:colOff>
      <xdr:row>42</xdr:row>
      <xdr:rowOff>125036</xdr:rowOff>
    </xdr:from>
    <xdr:ext cx="625533" cy="688381"/>
    <xdr:pic>
      <xdr:nvPicPr>
        <xdr:cNvPr id="19" name="Kuva 18" descr="Uhkapelimerkit tasaisella täytöllä">
          <a:extLst>
            <a:ext uri="{FF2B5EF4-FFF2-40B4-BE49-F238E27FC236}">
              <a16:creationId xmlns:a16="http://schemas.microsoft.com/office/drawing/2014/main" id="{D939BDD3-76B6-4AC7-9D2F-BCBA27D107C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225271" y="9078536"/>
          <a:ext cx="625533" cy="688381"/>
        </a:xfrm>
        <a:prstGeom prst="rect">
          <a:avLst/>
        </a:prstGeom>
      </xdr:spPr>
    </xdr:pic>
    <xdr:clientData/>
  </xdr:oneCellAnchor>
  <xdr:oneCellAnchor>
    <xdr:from>
      <xdr:col>22</xdr:col>
      <xdr:colOff>288522</xdr:colOff>
      <xdr:row>42</xdr:row>
      <xdr:rowOff>99059</xdr:rowOff>
    </xdr:from>
    <xdr:ext cx="629342" cy="697906"/>
    <xdr:pic>
      <xdr:nvPicPr>
        <xdr:cNvPr id="20" name="Kuva 19" descr="Uhkapelimerkit tasaisella täytöllä">
          <a:extLst>
            <a:ext uri="{FF2B5EF4-FFF2-40B4-BE49-F238E27FC236}">
              <a16:creationId xmlns:a16="http://schemas.microsoft.com/office/drawing/2014/main" id="{A0C5D228-49A6-4D48-91B8-095F910E5AE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889597" y="9052559"/>
          <a:ext cx="629342" cy="697906"/>
        </a:xfrm>
        <a:prstGeom prst="rect">
          <a:avLst/>
        </a:prstGeom>
      </xdr:spPr>
    </xdr:pic>
    <xdr:clientData/>
  </xdr:oneCellAnchor>
  <xdr:oneCellAnchor>
    <xdr:from>
      <xdr:col>21</xdr:col>
      <xdr:colOff>81798</xdr:colOff>
      <xdr:row>43</xdr:row>
      <xdr:rowOff>107315</xdr:rowOff>
    </xdr:from>
    <xdr:ext cx="342497" cy="342497"/>
    <xdr:pic>
      <xdr:nvPicPr>
        <xdr:cNvPr id="22" name="Kuva 21" descr="Nyrkki tasaisella täytöllä">
          <a:extLst>
            <a:ext uri="{FF2B5EF4-FFF2-40B4-BE49-F238E27FC236}">
              <a16:creationId xmlns:a16="http://schemas.microsoft.com/office/drawing/2014/main" id="{3735B816-134F-4D58-8323-5BC015B2D60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359023" y="9251315"/>
          <a:ext cx="342497" cy="342497"/>
        </a:xfrm>
        <a:prstGeom prst="rect">
          <a:avLst/>
        </a:prstGeom>
      </xdr:spPr>
    </xdr:pic>
    <xdr:clientData/>
  </xdr:oneCellAnchor>
  <xdr:oneCellAnchor>
    <xdr:from>
      <xdr:col>23</xdr:col>
      <xdr:colOff>170007</xdr:colOff>
      <xdr:row>43</xdr:row>
      <xdr:rowOff>112569</xdr:rowOff>
    </xdr:from>
    <xdr:ext cx="285750" cy="285750"/>
    <xdr:pic>
      <xdr:nvPicPr>
        <xdr:cNvPr id="23" name="Kuva 22" descr="Jin ja jang tasaisella täytöllä">
          <a:extLst>
            <a:ext uri="{FF2B5EF4-FFF2-40B4-BE49-F238E27FC236}">
              <a16:creationId xmlns:a16="http://schemas.microsoft.com/office/drawing/2014/main" id="{A5BA019F-5867-4C87-88CA-C2C8A5B84CC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066357" y="9256569"/>
          <a:ext cx="285750" cy="285750"/>
        </a:xfrm>
        <a:prstGeom prst="rect">
          <a:avLst/>
        </a:prstGeom>
      </xdr:spPr>
    </xdr:pic>
    <xdr:clientData/>
  </xdr:oneCellAnchor>
  <xdr:oneCellAnchor>
    <xdr:from>
      <xdr:col>20</xdr:col>
      <xdr:colOff>243321</xdr:colOff>
      <xdr:row>46</xdr:row>
      <xdr:rowOff>125036</xdr:rowOff>
    </xdr:from>
    <xdr:ext cx="625533" cy="688381"/>
    <xdr:pic>
      <xdr:nvPicPr>
        <xdr:cNvPr id="25" name="Kuva 24" descr="Uhkapelimerkit tasaisella täytöllä">
          <a:extLst>
            <a:ext uri="{FF2B5EF4-FFF2-40B4-BE49-F238E27FC236}">
              <a16:creationId xmlns:a16="http://schemas.microsoft.com/office/drawing/2014/main" id="{642C0F77-4544-4BA4-97DA-F7B535A0788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225271" y="9831011"/>
          <a:ext cx="625533" cy="688381"/>
        </a:xfrm>
        <a:prstGeom prst="rect">
          <a:avLst/>
        </a:prstGeom>
      </xdr:spPr>
    </xdr:pic>
    <xdr:clientData/>
  </xdr:oneCellAnchor>
  <xdr:oneCellAnchor>
    <xdr:from>
      <xdr:col>22</xdr:col>
      <xdr:colOff>288522</xdr:colOff>
      <xdr:row>46</xdr:row>
      <xdr:rowOff>99059</xdr:rowOff>
    </xdr:from>
    <xdr:ext cx="629342" cy="697906"/>
    <xdr:pic>
      <xdr:nvPicPr>
        <xdr:cNvPr id="26" name="Kuva 25" descr="Uhkapelimerkit tasaisella täytöllä">
          <a:extLst>
            <a:ext uri="{FF2B5EF4-FFF2-40B4-BE49-F238E27FC236}">
              <a16:creationId xmlns:a16="http://schemas.microsoft.com/office/drawing/2014/main" id="{9B1A4274-BF9A-478A-8DFB-D5DDBC264C3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889597" y="9805034"/>
          <a:ext cx="629342" cy="697906"/>
        </a:xfrm>
        <a:prstGeom prst="rect">
          <a:avLst/>
        </a:prstGeom>
      </xdr:spPr>
    </xdr:pic>
    <xdr:clientData/>
  </xdr:oneCellAnchor>
  <xdr:oneCellAnchor>
    <xdr:from>
      <xdr:col>21</xdr:col>
      <xdr:colOff>81798</xdr:colOff>
      <xdr:row>47</xdr:row>
      <xdr:rowOff>107315</xdr:rowOff>
    </xdr:from>
    <xdr:ext cx="342497" cy="342497"/>
    <xdr:pic>
      <xdr:nvPicPr>
        <xdr:cNvPr id="28" name="Kuva 27" descr="Nyrkki tasaisella täytöllä">
          <a:extLst>
            <a:ext uri="{FF2B5EF4-FFF2-40B4-BE49-F238E27FC236}">
              <a16:creationId xmlns:a16="http://schemas.microsoft.com/office/drawing/2014/main" id="{371BC44E-590A-4145-981A-A899C247778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359023" y="10003790"/>
          <a:ext cx="342497" cy="342497"/>
        </a:xfrm>
        <a:prstGeom prst="rect">
          <a:avLst/>
        </a:prstGeom>
      </xdr:spPr>
    </xdr:pic>
    <xdr:clientData/>
  </xdr:oneCellAnchor>
  <xdr:oneCellAnchor>
    <xdr:from>
      <xdr:col>23</xdr:col>
      <xdr:colOff>170007</xdr:colOff>
      <xdr:row>47</xdr:row>
      <xdr:rowOff>112569</xdr:rowOff>
    </xdr:from>
    <xdr:ext cx="285750" cy="285750"/>
    <xdr:pic>
      <xdr:nvPicPr>
        <xdr:cNvPr id="29" name="Kuva 28" descr="Jin ja jang tasaisella täytöllä">
          <a:extLst>
            <a:ext uri="{FF2B5EF4-FFF2-40B4-BE49-F238E27FC236}">
              <a16:creationId xmlns:a16="http://schemas.microsoft.com/office/drawing/2014/main" id="{D5850F78-0553-4893-BACA-879814AB189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066357" y="10009044"/>
          <a:ext cx="285750" cy="285750"/>
        </a:xfrm>
        <a:prstGeom prst="rect">
          <a:avLst/>
        </a:prstGeom>
      </xdr:spPr>
    </xdr:pic>
    <xdr:clientData/>
  </xdr:oneCellAnchor>
  <xdr:oneCellAnchor>
    <xdr:from>
      <xdr:col>20</xdr:col>
      <xdr:colOff>243321</xdr:colOff>
      <xdr:row>50</xdr:row>
      <xdr:rowOff>125036</xdr:rowOff>
    </xdr:from>
    <xdr:ext cx="625533" cy="688381"/>
    <xdr:pic>
      <xdr:nvPicPr>
        <xdr:cNvPr id="30" name="Kuva 29" descr="Uhkapelimerkit tasaisella täytöllä">
          <a:extLst>
            <a:ext uri="{FF2B5EF4-FFF2-40B4-BE49-F238E27FC236}">
              <a16:creationId xmlns:a16="http://schemas.microsoft.com/office/drawing/2014/main" id="{0160B565-7735-4AF5-BFE5-95CC1BD140F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225271" y="10593011"/>
          <a:ext cx="625533" cy="688381"/>
        </a:xfrm>
        <a:prstGeom prst="rect">
          <a:avLst/>
        </a:prstGeom>
      </xdr:spPr>
    </xdr:pic>
    <xdr:clientData/>
  </xdr:oneCellAnchor>
  <xdr:oneCellAnchor>
    <xdr:from>
      <xdr:col>22</xdr:col>
      <xdr:colOff>288522</xdr:colOff>
      <xdr:row>50</xdr:row>
      <xdr:rowOff>99059</xdr:rowOff>
    </xdr:from>
    <xdr:ext cx="629342" cy="697906"/>
    <xdr:pic>
      <xdr:nvPicPr>
        <xdr:cNvPr id="31" name="Kuva 30" descr="Uhkapelimerkit tasaisella täytöllä">
          <a:extLst>
            <a:ext uri="{FF2B5EF4-FFF2-40B4-BE49-F238E27FC236}">
              <a16:creationId xmlns:a16="http://schemas.microsoft.com/office/drawing/2014/main" id="{B92DA481-0C75-4673-AD33-B526F8D8373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889597" y="10567034"/>
          <a:ext cx="629342" cy="697906"/>
        </a:xfrm>
        <a:prstGeom prst="rect">
          <a:avLst/>
        </a:prstGeom>
      </xdr:spPr>
    </xdr:pic>
    <xdr:clientData/>
  </xdr:oneCellAnchor>
  <xdr:oneCellAnchor>
    <xdr:from>
      <xdr:col>21</xdr:col>
      <xdr:colOff>81798</xdr:colOff>
      <xdr:row>51</xdr:row>
      <xdr:rowOff>107315</xdr:rowOff>
    </xdr:from>
    <xdr:ext cx="342497" cy="342497"/>
    <xdr:pic>
      <xdr:nvPicPr>
        <xdr:cNvPr id="32" name="Kuva 31" descr="Nyrkki tasaisella täytöllä">
          <a:extLst>
            <a:ext uri="{FF2B5EF4-FFF2-40B4-BE49-F238E27FC236}">
              <a16:creationId xmlns:a16="http://schemas.microsoft.com/office/drawing/2014/main" id="{E5400E84-2307-4088-9BC4-C524F949F80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359023" y="10765790"/>
          <a:ext cx="342497" cy="342497"/>
        </a:xfrm>
        <a:prstGeom prst="rect">
          <a:avLst/>
        </a:prstGeom>
      </xdr:spPr>
    </xdr:pic>
    <xdr:clientData/>
  </xdr:oneCellAnchor>
  <xdr:oneCellAnchor>
    <xdr:from>
      <xdr:col>23</xdr:col>
      <xdr:colOff>170007</xdr:colOff>
      <xdr:row>51</xdr:row>
      <xdr:rowOff>103910</xdr:rowOff>
    </xdr:from>
    <xdr:ext cx="285750" cy="285750"/>
    <xdr:pic>
      <xdr:nvPicPr>
        <xdr:cNvPr id="33" name="Kuva 32" descr="Jin ja jang tasaisella täytöllä">
          <a:extLst>
            <a:ext uri="{FF2B5EF4-FFF2-40B4-BE49-F238E27FC236}">
              <a16:creationId xmlns:a16="http://schemas.microsoft.com/office/drawing/2014/main" id="{9A92ECEE-32AD-468A-99B6-5C5E2301EAC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066357" y="10762385"/>
          <a:ext cx="285750" cy="285750"/>
        </a:xfrm>
        <a:prstGeom prst="rect">
          <a:avLst/>
        </a:prstGeom>
      </xdr:spPr>
    </xdr:pic>
    <xdr:clientData/>
  </xdr:oneCellAnchor>
  <xdr:oneCellAnchor>
    <xdr:from>
      <xdr:col>22</xdr:col>
      <xdr:colOff>288522</xdr:colOff>
      <xdr:row>54</xdr:row>
      <xdr:rowOff>99059</xdr:rowOff>
    </xdr:from>
    <xdr:ext cx="629342" cy="697906"/>
    <xdr:pic>
      <xdr:nvPicPr>
        <xdr:cNvPr id="34" name="Kuva 33" descr="Uhkapelimerkit tasaisella täytöllä">
          <a:extLst>
            <a:ext uri="{FF2B5EF4-FFF2-40B4-BE49-F238E27FC236}">
              <a16:creationId xmlns:a16="http://schemas.microsoft.com/office/drawing/2014/main" id="{C0ECC8DF-6CEE-4CF7-8A26-166BC890BA8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889597" y="11338559"/>
          <a:ext cx="629342" cy="697906"/>
        </a:xfrm>
        <a:prstGeom prst="rect">
          <a:avLst/>
        </a:prstGeom>
      </xdr:spPr>
    </xdr:pic>
    <xdr:clientData/>
  </xdr:oneCellAnchor>
  <xdr:oneCellAnchor>
    <xdr:from>
      <xdr:col>23</xdr:col>
      <xdr:colOff>170007</xdr:colOff>
      <xdr:row>55</xdr:row>
      <xdr:rowOff>86592</xdr:rowOff>
    </xdr:from>
    <xdr:ext cx="285750" cy="285750"/>
    <xdr:pic>
      <xdr:nvPicPr>
        <xdr:cNvPr id="35" name="Kuva 34" descr="Jin ja jang tasaisella täytöllä">
          <a:extLst>
            <a:ext uri="{FF2B5EF4-FFF2-40B4-BE49-F238E27FC236}">
              <a16:creationId xmlns:a16="http://schemas.microsoft.com/office/drawing/2014/main" id="{0BCDB52C-C5AA-441B-A447-6508A1EB652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066357" y="11554692"/>
          <a:ext cx="285750" cy="285750"/>
        </a:xfrm>
        <a:prstGeom prst="rect">
          <a:avLst/>
        </a:prstGeom>
      </xdr:spPr>
    </xdr:pic>
    <xdr:clientData/>
  </xdr:oneCellAnchor>
  <xdr:twoCellAnchor editAs="oneCell">
    <xdr:from>
      <xdr:col>1</xdr:col>
      <xdr:colOff>0</xdr:colOff>
      <xdr:row>36</xdr:row>
      <xdr:rowOff>13855</xdr:rowOff>
    </xdr:from>
    <xdr:to>
      <xdr:col>6</xdr:col>
      <xdr:colOff>235803</xdr:colOff>
      <xdr:row>45</xdr:row>
      <xdr:rowOff>107026</xdr:rowOff>
    </xdr:to>
    <xdr:pic>
      <xdr:nvPicPr>
        <xdr:cNvPr id="36" name="Kuva 35">
          <a:extLst>
            <a:ext uri="{FF2B5EF4-FFF2-40B4-BE49-F238E27FC236}">
              <a16:creationId xmlns:a16="http://schemas.microsoft.com/office/drawing/2014/main" id="{CCFFAB66-A13B-4F18-BB15-EA88096B3994}"/>
            </a:ext>
          </a:extLst>
        </xdr:cNvPr>
        <xdr:cNvPicPr>
          <a:picLocks noChangeAspect="1"/>
        </xdr:cNvPicPr>
      </xdr:nvPicPr>
      <xdr:blipFill>
        <a:blip xmlns:r="http://schemas.openxmlformats.org/officeDocument/2006/relationships" r:embed="rId8"/>
        <a:stretch>
          <a:fillRect/>
        </a:stretch>
      </xdr:blipFill>
      <xdr:spPr>
        <a:xfrm>
          <a:off x="304800" y="9081655"/>
          <a:ext cx="1759803" cy="1769571"/>
        </a:xfrm>
        <a:prstGeom prst="rect">
          <a:avLst/>
        </a:prstGeom>
      </xdr:spPr>
    </xdr:pic>
    <xdr:clientData/>
  </xdr:twoCellAnchor>
  <xdr:twoCellAnchor editAs="oneCell">
    <xdr:from>
      <xdr:col>6</xdr:col>
      <xdr:colOff>235528</xdr:colOff>
      <xdr:row>36</xdr:row>
      <xdr:rowOff>0</xdr:rowOff>
    </xdr:from>
    <xdr:to>
      <xdr:col>12</xdr:col>
      <xdr:colOff>132654</xdr:colOff>
      <xdr:row>45</xdr:row>
      <xdr:rowOff>92133</xdr:rowOff>
    </xdr:to>
    <xdr:pic>
      <xdr:nvPicPr>
        <xdr:cNvPr id="37" name="Kuva 36">
          <a:extLst>
            <a:ext uri="{FF2B5EF4-FFF2-40B4-BE49-F238E27FC236}">
              <a16:creationId xmlns:a16="http://schemas.microsoft.com/office/drawing/2014/main" id="{BA464D32-8DCB-45BB-BAB7-60673C4E6C7D}"/>
            </a:ext>
          </a:extLst>
        </xdr:cNvPr>
        <xdr:cNvPicPr>
          <a:picLocks noChangeAspect="1"/>
        </xdr:cNvPicPr>
      </xdr:nvPicPr>
      <xdr:blipFill>
        <a:blip xmlns:r="http://schemas.openxmlformats.org/officeDocument/2006/relationships" r:embed="rId9"/>
        <a:stretch>
          <a:fillRect/>
        </a:stretch>
      </xdr:blipFill>
      <xdr:spPr>
        <a:xfrm>
          <a:off x="2064328" y="9067800"/>
          <a:ext cx="1725926" cy="1768533"/>
        </a:xfrm>
        <a:prstGeom prst="rect">
          <a:avLst/>
        </a:prstGeom>
      </xdr:spPr>
    </xdr:pic>
    <xdr:clientData/>
  </xdr:twoCellAnchor>
  <xdr:twoCellAnchor editAs="oneCell">
    <xdr:from>
      <xdr:col>12</xdr:col>
      <xdr:colOff>142008</xdr:colOff>
      <xdr:row>35</xdr:row>
      <xdr:rowOff>178378</xdr:rowOff>
    </xdr:from>
    <xdr:to>
      <xdr:col>18</xdr:col>
      <xdr:colOff>134743</xdr:colOff>
      <xdr:row>45</xdr:row>
      <xdr:rowOff>90054</xdr:rowOff>
    </xdr:to>
    <xdr:pic>
      <xdr:nvPicPr>
        <xdr:cNvPr id="38" name="Kuva 37">
          <a:extLst>
            <a:ext uri="{FF2B5EF4-FFF2-40B4-BE49-F238E27FC236}">
              <a16:creationId xmlns:a16="http://schemas.microsoft.com/office/drawing/2014/main" id="{923EBB82-88E3-4575-A1E9-0E2933B94CB1}"/>
            </a:ext>
          </a:extLst>
        </xdr:cNvPr>
        <xdr:cNvPicPr>
          <a:picLocks noChangeAspect="1"/>
        </xdr:cNvPicPr>
      </xdr:nvPicPr>
      <xdr:blipFill>
        <a:blip xmlns:r="http://schemas.openxmlformats.org/officeDocument/2006/relationships" r:embed="rId10"/>
        <a:stretch>
          <a:fillRect/>
        </a:stretch>
      </xdr:blipFill>
      <xdr:spPr>
        <a:xfrm>
          <a:off x="3799608" y="6773142"/>
          <a:ext cx="1828462" cy="1768185"/>
        </a:xfrm>
        <a:prstGeom prst="rect">
          <a:avLst/>
        </a:prstGeom>
      </xdr:spPr>
    </xdr:pic>
    <xdr:clientData/>
  </xdr:twoCellAnchor>
  <xdr:twoCellAnchor editAs="oneCell">
    <xdr:from>
      <xdr:col>1</xdr:col>
      <xdr:colOff>4908</xdr:colOff>
      <xdr:row>45</xdr:row>
      <xdr:rowOff>138547</xdr:rowOff>
    </xdr:from>
    <xdr:to>
      <xdr:col>6</xdr:col>
      <xdr:colOff>187036</xdr:colOff>
      <xdr:row>55</xdr:row>
      <xdr:rowOff>117764</xdr:rowOff>
    </xdr:to>
    <xdr:pic>
      <xdr:nvPicPr>
        <xdr:cNvPr id="39" name="Kuva 38">
          <a:extLst>
            <a:ext uri="{FF2B5EF4-FFF2-40B4-BE49-F238E27FC236}">
              <a16:creationId xmlns:a16="http://schemas.microsoft.com/office/drawing/2014/main" id="{084C892D-0FA7-4FDF-92D5-02919FD4A95A}"/>
            </a:ext>
          </a:extLst>
        </xdr:cNvPr>
        <xdr:cNvPicPr>
          <a:picLocks noChangeAspect="1"/>
        </xdr:cNvPicPr>
      </xdr:nvPicPr>
      <xdr:blipFill>
        <a:blip xmlns:r="http://schemas.openxmlformats.org/officeDocument/2006/relationships" r:embed="rId11"/>
        <a:stretch>
          <a:fillRect/>
        </a:stretch>
      </xdr:blipFill>
      <xdr:spPr>
        <a:xfrm>
          <a:off x="309708" y="10868892"/>
          <a:ext cx="1706128" cy="1780308"/>
        </a:xfrm>
        <a:prstGeom prst="rect">
          <a:avLst/>
        </a:prstGeom>
      </xdr:spPr>
    </xdr:pic>
    <xdr:clientData/>
  </xdr:twoCellAnchor>
  <xdr:twoCellAnchor editAs="oneCell">
    <xdr:from>
      <xdr:col>19</xdr:col>
      <xdr:colOff>27709</xdr:colOff>
      <xdr:row>36</xdr:row>
      <xdr:rowOff>0</xdr:rowOff>
    </xdr:from>
    <xdr:to>
      <xdr:col>20</xdr:col>
      <xdr:colOff>128822</xdr:colOff>
      <xdr:row>38</xdr:row>
      <xdr:rowOff>40499</xdr:rowOff>
    </xdr:to>
    <xdr:pic>
      <xdr:nvPicPr>
        <xdr:cNvPr id="40" name="Kuva 39">
          <a:extLst>
            <a:ext uri="{FF2B5EF4-FFF2-40B4-BE49-F238E27FC236}">
              <a16:creationId xmlns:a16="http://schemas.microsoft.com/office/drawing/2014/main" id="{B0EC5E32-D87B-4BAD-BD60-10FEAF000D1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825836" y="7329055"/>
          <a:ext cx="405913" cy="400717"/>
        </a:xfrm>
        <a:prstGeom prst="rect">
          <a:avLst/>
        </a:prstGeom>
      </xdr:spPr>
    </xdr:pic>
    <xdr:clientData/>
  </xdr:twoCellAnchor>
  <xdr:oneCellAnchor>
    <xdr:from>
      <xdr:col>19</xdr:col>
      <xdr:colOff>148936</xdr:colOff>
      <xdr:row>37</xdr:row>
      <xdr:rowOff>112567</xdr:rowOff>
    </xdr:from>
    <xdr:ext cx="395522" cy="395522"/>
    <xdr:pic>
      <xdr:nvPicPr>
        <xdr:cNvPr id="41" name="Kuva 40">
          <a:extLst>
            <a:ext uri="{FF2B5EF4-FFF2-40B4-BE49-F238E27FC236}">
              <a16:creationId xmlns:a16="http://schemas.microsoft.com/office/drawing/2014/main" id="{292AB1B1-68F8-46EB-98EB-3FE1DDB44D41}"/>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947063" y="7635585"/>
          <a:ext cx="395522" cy="395522"/>
        </a:xfrm>
        <a:prstGeom prst="rect">
          <a:avLst/>
        </a:prstGeom>
      </xdr:spPr>
    </xdr:pic>
    <xdr:clientData/>
  </xdr:oneCellAnchor>
  <xdr:oneCellAnchor>
    <xdr:from>
      <xdr:col>19</xdr:col>
      <xdr:colOff>0</xdr:colOff>
      <xdr:row>39</xdr:row>
      <xdr:rowOff>0</xdr:rowOff>
    </xdr:from>
    <xdr:ext cx="395522" cy="395522"/>
    <xdr:pic>
      <xdr:nvPicPr>
        <xdr:cNvPr id="42" name="Kuva 41">
          <a:extLst>
            <a:ext uri="{FF2B5EF4-FFF2-40B4-BE49-F238E27FC236}">
              <a16:creationId xmlns:a16="http://schemas.microsoft.com/office/drawing/2014/main" id="{9FCD2958-5B75-46E5-8640-F4A7B7C6EA94}"/>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798127" y="7897091"/>
          <a:ext cx="395522" cy="395522"/>
        </a:xfrm>
        <a:prstGeom prst="rect">
          <a:avLst/>
        </a:prstGeom>
      </xdr:spPr>
    </xdr:pic>
    <xdr:clientData/>
  </xdr:oneCellAnchor>
  <xdr:oneCellAnchor>
    <xdr:from>
      <xdr:col>19</xdr:col>
      <xdr:colOff>166254</xdr:colOff>
      <xdr:row>40</xdr:row>
      <xdr:rowOff>112569</xdr:rowOff>
    </xdr:from>
    <xdr:ext cx="395522" cy="395522"/>
    <xdr:pic>
      <xdr:nvPicPr>
        <xdr:cNvPr id="43" name="Kuva 42">
          <a:extLst>
            <a:ext uri="{FF2B5EF4-FFF2-40B4-BE49-F238E27FC236}">
              <a16:creationId xmlns:a16="http://schemas.microsoft.com/office/drawing/2014/main" id="{768CB492-BBC8-4AB2-B357-CF5A308EBF5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964381" y="8189769"/>
          <a:ext cx="395522" cy="395522"/>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19</xdr:col>
      <xdr:colOff>23888</xdr:colOff>
      <xdr:row>0</xdr:row>
      <xdr:rowOff>0</xdr:rowOff>
    </xdr:from>
    <xdr:to>
      <xdr:col>24</xdr:col>
      <xdr:colOff>292332</xdr:colOff>
      <xdr:row>11</xdr:row>
      <xdr:rowOff>131792</xdr:rowOff>
    </xdr:to>
    <xdr:pic>
      <xdr:nvPicPr>
        <xdr:cNvPr id="6" name="Kuva 5">
          <a:extLst>
            <a:ext uri="{FF2B5EF4-FFF2-40B4-BE49-F238E27FC236}">
              <a16:creationId xmlns:a16="http://schemas.microsoft.com/office/drawing/2014/main" id="{EFFC3165-59F2-530F-84FD-BDF64D999EF4}"/>
            </a:ext>
          </a:extLst>
        </xdr:cNvPr>
        <xdr:cNvPicPr>
          <a:picLocks noChangeAspect="1"/>
        </xdr:cNvPicPr>
      </xdr:nvPicPr>
      <xdr:blipFill rotWithShape="1">
        <a:blip xmlns:r="http://schemas.openxmlformats.org/officeDocument/2006/relationships" r:embed="rId1"/>
        <a:srcRect l="11914" b="29870"/>
        <a:stretch/>
      </xdr:blipFill>
      <xdr:spPr>
        <a:xfrm>
          <a:off x="5822015" y="0"/>
          <a:ext cx="1785517" cy="2126847"/>
        </a:xfrm>
        <a:prstGeom prst="rect">
          <a:avLst/>
        </a:prstGeom>
      </xdr:spPr>
    </xdr:pic>
    <xdr:clientData/>
  </xdr:twoCellAnchor>
  <xdr:twoCellAnchor editAs="oneCell">
    <xdr:from>
      <xdr:col>20</xdr:col>
      <xdr:colOff>24052</xdr:colOff>
      <xdr:row>36</xdr:row>
      <xdr:rowOff>48492</xdr:rowOff>
    </xdr:from>
    <xdr:to>
      <xdr:col>23</xdr:col>
      <xdr:colOff>266712</xdr:colOff>
      <xdr:row>48</xdr:row>
      <xdr:rowOff>179068</xdr:rowOff>
    </xdr:to>
    <xdr:pic>
      <xdr:nvPicPr>
        <xdr:cNvPr id="2" name="Kuva 1">
          <a:extLst>
            <a:ext uri="{FF2B5EF4-FFF2-40B4-BE49-F238E27FC236}">
              <a16:creationId xmlns:a16="http://schemas.microsoft.com/office/drawing/2014/main" id="{33EED6DF-C311-85AE-90F4-A1509DE250E4}"/>
            </a:ext>
          </a:extLst>
        </xdr:cNvPr>
        <xdr:cNvPicPr>
          <a:picLocks noChangeAspect="1"/>
        </xdr:cNvPicPr>
      </xdr:nvPicPr>
      <xdr:blipFill>
        <a:blip xmlns:r="http://schemas.openxmlformats.org/officeDocument/2006/relationships" r:embed="rId2"/>
        <a:stretch>
          <a:fillRect/>
        </a:stretch>
      </xdr:blipFill>
      <xdr:spPr>
        <a:xfrm>
          <a:off x="6126979" y="6864928"/>
          <a:ext cx="1157060" cy="2423504"/>
        </a:xfrm>
        <a:prstGeom prst="rect">
          <a:avLst/>
        </a:prstGeom>
      </xdr:spPr>
    </xdr:pic>
    <xdr:clientData/>
  </xdr:twoCellAnchor>
  <xdr:oneCellAnchor>
    <xdr:from>
      <xdr:col>19</xdr:col>
      <xdr:colOff>80932</xdr:colOff>
      <xdr:row>55</xdr:row>
      <xdr:rowOff>68869</xdr:rowOff>
    </xdr:from>
    <xdr:ext cx="342497" cy="342497"/>
    <xdr:pic>
      <xdr:nvPicPr>
        <xdr:cNvPr id="57" name="Kuva 56" descr="Nyrkki tasaisella täytöllä">
          <a:extLst>
            <a:ext uri="{FF2B5EF4-FFF2-40B4-BE49-F238E27FC236}">
              <a16:creationId xmlns:a16="http://schemas.microsoft.com/office/drawing/2014/main" id="{1348D527-5099-4E21-B4A9-2AEB0C5E8BC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5683364" y="11438255"/>
          <a:ext cx="342497" cy="342497"/>
        </a:xfrm>
        <a:prstGeom prst="rect">
          <a:avLst/>
        </a:prstGeom>
      </xdr:spPr>
    </xdr:pic>
    <xdr:clientData/>
  </xdr:oneCellAnchor>
  <xdr:twoCellAnchor editAs="oneCell">
    <xdr:from>
      <xdr:col>1</xdr:col>
      <xdr:colOff>8660</xdr:colOff>
      <xdr:row>47</xdr:row>
      <xdr:rowOff>1</xdr:rowOff>
    </xdr:from>
    <xdr:to>
      <xdr:col>2</xdr:col>
      <xdr:colOff>109773</xdr:colOff>
      <xdr:row>49</xdr:row>
      <xdr:rowOff>40500</xdr:rowOff>
    </xdr:to>
    <xdr:pic>
      <xdr:nvPicPr>
        <xdr:cNvPr id="10" name="Kuva 9">
          <a:extLst>
            <a:ext uri="{FF2B5EF4-FFF2-40B4-BE49-F238E27FC236}">
              <a16:creationId xmlns:a16="http://schemas.microsoft.com/office/drawing/2014/main" id="{C107E620-F38C-2B7F-58F7-452909CCE6A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663296" y="7386206"/>
          <a:ext cx="395522" cy="395522"/>
        </a:xfrm>
        <a:prstGeom prst="rect">
          <a:avLst/>
        </a:prstGeom>
      </xdr:spPr>
    </xdr:pic>
    <xdr:clientData/>
  </xdr:twoCellAnchor>
  <xdr:twoCellAnchor editAs="oneCell">
    <xdr:from>
      <xdr:col>3</xdr:col>
      <xdr:colOff>304135</xdr:colOff>
      <xdr:row>46</xdr:row>
      <xdr:rowOff>141342</xdr:rowOff>
    </xdr:from>
    <xdr:to>
      <xdr:col>5</xdr:col>
      <xdr:colOff>100448</xdr:colOff>
      <xdr:row>49</xdr:row>
      <xdr:rowOff>1731</xdr:rowOff>
    </xdr:to>
    <xdr:pic>
      <xdr:nvPicPr>
        <xdr:cNvPr id="12" name="Kuva 11">
          <a:extLst>
            <a:ext uri="{FF2B5EF4-FFF2-40B4-BE49-F238E27FC236}">
              <a16:creationId xmlns:a16="http://schemas.microsoft.com/office/drawing/2014/main" id="{C824426E-613B-98C8-DC95-89A760911C9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876135" y="6777669"/>
          <a:ext cx="405913" cy="400717"/>
        </a:xfrm>
        <a:prstGeom prst="rect">
          <a:avLst/>
        </a:prstGeom>
      </xdr:spPr>
    </xdr:pic>
    <xdr:clientData/>
  </xdr:twoCellAnchor>
  <xdr:twoCellAnchor editAs="oneCell">
    <xdr:from>
      <xdr:col>2</xdr:col>
      <xdr:colOff>196092</xdr:colOff>
      <xdr:row>47</xdr:row>
      <xdr:rowOff>5591</xdr:rowOff>
    </xdr:from>
    <xdr:to>
      <xdr:col>3</xdr:col>
      <xdr:colOff>297205</xdr:colOff>
      <xdr:row>49</xdr:row>
      <xdr:rowOff>46090</xdr:rowOff>
    </xdr:to>
    <xdr:pic>
      <xdr:nvPicPr>
        <xdr:cNvPr id="14" name="Kuva 13">
          <a:extLst>
            <a:ext uri="{FF2B5EF4-FFF2-40B4-BE49-F238E27FC236}">
              <a16:creationId xmlns:a16="http://schemas.microsoft.com/office/drawing/2014/main" id="{AADCE2F7-D701-73DB-F223-EB7AC048181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504115" y="7582296"/>
          <a:ext cx="395522" cy="395522"/>
        </a:xfrm>
        <a:prstGeom prst="rect">
          <a:avLst/>
        </a:prstGeom>
      </xdr:spPr>
    </xdr:pic>
    <xdr:clientData/>
  </xdr:twoCellAnchor>
  <xdr:oneCellAnchor>
    <xdr:from>
      <xdr:col>1</xdr:col>
      <xdr:colOff>129887</xdr:colOff>
      <xdr:row>48</xdr:row>
      <xdr:rowOff>112568</xdr:rowOff>
    </xdr:from>
    <xdr:ext cx="395522" cy="395522"/>
    <xdr:pic>
      <xdr:nvPicPr>
        <xdr:cNvPr id="22" name="Kuva 21">
          <a:extLst>
            <a:ext uri="{FF2B5EF4-FFF2-40B4-BE49-F238E27FC236}">
              <a16:creationId xmlns:a16="http://schemas.microsoft.com/office/drawing/2014/main" id="{A695A5AD-6D89-479A-AA59-C3FEB572A99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43501" y="7879773"/>
          <a:ext cx="395522" cy="395522"/>
        </a:xfrm>
        <a:prstGeom prst="rect">
          <a:avLst/>
        </a:prstGeom>
      </xdr:spPr>
    </xdr:pic>
    <xdr:clientData/>
  </xdr:oneCellAnchor>
  <xdr:oneCellAnchor>
    <xdr:from>
      <xdr:col>4</xdr:col>
      <xdr:colOff>150002</xdr:colOff>
      <xdr:row>48</xdr:row>
      <xdr:rowOff>115364</xdr:rowOff>
    </xdr:from>
    <xdr:ext cx="395522" cy="395522"/>
    <xdr:pic>
      <xdr:nvPicPr>
        <xdr:cNvPr id="24" name="Kuva 23">
          <a:extLst>
            <a:ext uri="{FF2B5EF4-FFF2-40B4-BE49-F238E27FC236}">
              <a16:creationId xmlns:a16="http://schemas.microsoft.com/office/drawing/2014/main" id="{B14C915B-3B70-4862-A61D-601B95D4C0D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046843" y="7882569"/>
          <a:ext cx="395522" cy="395522"/>
        </a:xfrm>
        <a:prstGeom prst="rect">
          <a:avLst/>
        </a:prstGeom>
      </xdr:spPr>
    </xdr:pic>
    <xdr:clientData/>
  </xdr:oneCellAnchor>
  <xdr:oneCellAnchor>
    <xdr:from>
      <xdr:col>3</xdr:col>
      <xdr:colOff>22910</xdr:colOff>
      <xdr:row>48</xdr:row>
      <xdr:rowOff>118159</xdr:rowOff>
    </xdr:from>
    <xdr:ext cx="395522" cy="395522"/>
    <xdr:pic>
      <xdr:nvPicPr>
        <xdr:cNvPr id="25" name="Kuva 24">
          <a:extLst>
            <a:ext uri="{FF2B5EF4-FFF2-40B4-BE49-F238E27FC236}">
              <a16:creationId xmlns:a16="http://schemas.microsoft.com/office/drawing/2014/main" id="{5F8B58BF-BC99-4A80-8E6B-76FFBAFF9B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625342" y="7885364"/>
          <a:ext cx="395522" cy="395522"/>
        </a:xfrm>
        <a:prstGeom prst="rect">
          <a:avLst/>
        </a:prstGeom>
      </xdr:spPr>
    </xdr:pic>
    <xdr:clientData/>
  </xdr:oneCellAnchor>
  <xdr:oneCellAnchor>
    <xdr:from>
      <xdr:col>0</xdr:col>
      <xdr:colOff>285751</xdr:colOff>
      <xdr:row>49</xdr:row>
      <xdr:rowOff>173183</xdr:rowOff>
    </xdr:from>
    <xdr:ext cx="395522" cy="395522"/>
    <xdr:pic>
      <xdr:nvPicPr>
        <xdr:cNvPr id="26" name="Kuva 25">
          <a:extLst>
            <a:ext uri="{FF2B5EF4-FFF2-40B4-BE49-F238E27FC236}">
              <a16:creationId xmlns:a16="http://schemas.microsoft.com/office/drawing/2014/main" id="{D436713F-98D9-485B-9ED8-E3318C9D0B5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04956" y="8130888"/>
          <a:ext cx="395522" cy="395522"/>
        </a:xfrm>
        <a:prstGeom prst="rect">
          <a:avLst/>
        </a:prstGeom>
      </xdr:spPr>
    </xdr:pic>
    <xdr:clientData/>
  </xdr:oneCellAnchor>
  <xdr:oneCellAnchor>
    <xdr:from>
      <xdr:col>4</xdr:col>
      <xdr:colOff>72071</xdr:colOff>
      <xdr:row>50</xdr:row>
      <xdr:rowOff>20115</xdr:rowOff>
    </xdr:from>
    <xdr:ext cx="395522" cy="395522"/>
    <xdr:pic>
      <xdr:nvPicPr>
        <xdr:cNvPr id="27" name="Kuva 26">
          <a:extLst>
            <a:ext uri="{FF2B5EF4-FFF2-40B4-BE49-F238E27FC236}">
              <a16:creationId xmlns:a16="http://schemas.microsoft.com/office/drawing/2014/main" id="{640CBC6D-B2E8-49FD-BDCD-7E82E712818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968912" y="8176979"/>
          <a:ext cx="395522" cy="395522"/>
        </a:xfrm>
        <a:prstGeom prst="rect">
          <a:avLst/>
        </a:prstGeom>
      </xdr:spPr>
    </xdr:pic>
    <xdr:clientData/>
  </xdr:oneCellAnchor>
  <xdr:oneCellAnchor>
    <xdr:from>
      <xdr:col>2</xdr:col>
      <xdr:colOff>152797</xdr:colOff>
      <xdr:row>49</xdr:row>
      <xdr:rowOff>170114</xdr:rowOff>
    </xdr:from>
    <xdr:ext cx="395522" cy="395522"/>
    <xdr:pic>
      <xdr:nvPicPr>
        <xdr:cNvPr id="28" name="Kuva 27">
          <a:extLst>
            <a:ext uri="{FF2B5EF4-FFF2-40B4-BE49-F238E27FC236}">
              <a16:creationId xmlns:a16="http://schemas.microsoft.com/office/drawing/2014/main" id="{C46B41DC-60EA-4520-BC35-9AB3C325A0A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60820" y="8127819"/>
          <a:ext cx="395522" cy="395522"/>
        </a:xfrm>
        <a:prstGeom prst="rect">
          <a:avLst/>
        </a:prstGeom>
      </xdr:spPr>
    </xdr:pic>
    <xdr:clientData/>
  </xdr:oneCellAnchor>
  <xdr:oneCellAnchor>
    <xdr:from>
      <xdr:col>1</xdr:col>
      <xdr:colOff>147205</xdr:colOff>
      <xdr:row>51</xdr:row>
      <xdr:rowOff>77933</xdr:rowOff>
    </xdr:from>
    <xdr:ext cx="395522" cy="395522"/>
    <xdr:pic>
      <xdr:nvPicPr>
        <xdr:cNvPr id="49" name="Kuva 48">
          <a:extLst>
            <a:ext uri="{FF2B5EF4-FFF2-40B4-BE49-F238E27FC236}">
              <a16:creationId xmlns:a16="http://schemas.microsoft.com/office/drawing/2014/main" id="{DB3D02AF-ECBE-4BA5-953E-83A97B46C87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60819" y="8425297"/>
          <a:ext cx="395522" cy="395522"/>
        </a:xfrm>
        <a:prstGeom prst="rect">
          <a:avLst/>
        </a:prstGeom>
      </xdr:spPr>
    </xdr:pic>
    <xdr:clientData/>
  </xdr:oneCellAnchor>
  <xdr:oneCellAnchor>
    <xdr:from>
      <xdr:col>4</xdr:col>
      <xdr:colOff>98048</xdr:colOff>
      <xdr:row>52</xdr:row>
      <xdr:rowOff>2797</xdr:rowOff>
    </xdr:from>
    <xdr:ext cx="395522" cy="395522"/>
    <xdr:pic>
      <xdr:nvPicPr>
        <xdr:cNvPr id="51" name="Kuva 50">
          <a:extLst>
            <a:ext uri="{FF2B5EF4-FFF2-40B4-BE49-F238E27FC236}">
              <a16:creationId xmlns:a16="http://schemas.microsoft.com/office/drawing/2014/main" id="{501F89FF-EB8C-4AD9-8D86-B801FCB67AC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994889" y="8540661"/>
          <a:ext cx="395522" cy="395522"/>
        </a:xfrm>
        <a:prstGeom prst="rect">
          <a:avLst/>
        </a:prstGeom>
      </xdr:spPr>
    </xdr:pic>
    <xdr:clientData/>
  </xdr:oneCellAnchor>
  <xdr:oneCellAnchor>
    <xdr:from>
      <xdr:col>3</xdr:col>
      <xdr:colOff>74864</xdr:colOff>
      <xdr:row>50</xdr:row>
      <xdr:rowOff>170114</xdr:rowOff>
    </xdr:from>
    <xdr:ext cx="395522" cy="395522"/>
    <xdr:pic>
      <xdr:nvPicPr>
        <xdr:cNvPr id="52" name="Kuva 51">
          <a:extLst>
            <a:ext uri="{FF2B5EF4-FFF2-40B4-BE49-F238E27FC236}">
              <a16:creationId xmlns:a16="http://schemas.microsoft.com/office/drawing/2014/main" id="{86DBC45C-4E6F-4322-A155-FAD7DE555A2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677296" y="8326978"/>
          <a:ext cx="395522" cy="395522"/>
        </a:xfrm>
        <a:prstGeom prst="rect">
          <a:avLst/>
        </a:prstGeom>
      </xdr:spPr>
    </xdr:pic>
    <xdr:clientData/>
  </xdr:oneCellAnchor>
  <xdr:oneCellAnchor>
    <xdr:from>
      <xdr:col>1</xdr:col>
      <xdr:colOff>1</xdr:colOff>
      <xdr:row>52</xdr:row>
      <xdr:rowOff>155864</xdr:rowOff>
    </xdr:from>
    <xdr:ext cx="395522" cy="395522"/>
    <xdr:pic>
      <xdr:nvPicPr>
        <xdr:cNvPr id="53" name="Kuva 52">
          <a:extLst>
            <a:ext uri="{FF2B5EF4-FFF2-40B4-BE49-F238E27FC236}">
              <a16:creationId xmlns:a16="http://schemas.microsoft.com/office/drawing/2014/main" id="{E7087AA6-7BE2-4DEC-85C3-FB6B2ACDC0D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13615" y="8693728"/>
          <a:ext cx="395522" cy="395522"/>
        </a:xfrm>
        <a:prstGeom prst="rect">
          <a:avLst/>
        </a:prstGeom>
      </xdr:spPr>
    </xdr:pic>
    <xdr:clientData/>
  </xdr:oneCellAnchor>
  <xdr:oneCellAnchor>
    <xdr:from>
      <xdr:col>2</xdr:col>
      <xdr:colOff>187433</xdr:colOff>
      <xdr:row>52</xdr:row>
      <xdr:rowOff>83522</xdr:rowOff>
    </xdr:from>
    <xdr:ext cx="395522" cy="395522"/>
    <xdr:pic>
      <xdr:nvPicPr>
        <xdr:cNvPr id="59" name="Kuva 58">
          <a:extLst>
            <a:ext uri="{FF2B5EF4-FFF2-40B4-BE49-F238E27FC236}">
              <a16:creationId xmlns:a16="http://schemas.microsoft.com/office/drawing/2014/main" id="{EEABD1EB-7D71-441A-85CD-EE014F6CC99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95456" y="8621386"/>
          <a:ext cx="395522" cy="395522"/>
        </a:xfrm>
        <a:prstGeom prst="rect">
          <a:avLst/>
        </a:prstGeom>
      </xdr:spPr>
    </xdr:pic>
    <xdr:clientData/>
  </xdr:oneCellAnchor>
  <xdr:oneCellAnchor>
    <xdr:from>
      <xdr:col>3</xdr:col>
      <xdr:colOff>152797</xdr:colOff>
      <xdr:row>53</xdr:row>
      <xdr:rowOff>100841</xdr:rowOff>
    </xdr:from>
    <xdr:ext cx="395522" cy="395522"/>
    <xdr:pic>
      <xdr:nvPicPr>
        <xdr:cNvPr id="62" name="Kuva 61">
          <a:extLst>
            <a:ext uri="{FF2B5EF4-FFF2-40B4-BE49-F238E27FC236}">
              <a16:creationId xmlns:a16="http://schemas.microsoft.com/office/drawing/2014/main" id="{5CFD7B4D-53E9-416F-800C-7F65BF95C2A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55229" y="8829205"/>
          <a:ext cx="395522" cy="395522"/>
        </a:xfrm>
        <a:prstGeom prst="rect">
          <a:avLst/>
        </a:prstGeom>
      </xdr:spPr>
    </xdr:pic>
    <xdr:clientData/>
  </xdr:oneCellAnchor>
  <xdr:twoCellAnchor editAs="oneCell">
    <xdr:from>
      <xdr:col>1</xdr:col>
      <xdr:colOff>1</xdr:colOff>
      <xdr:row>36</xdr:row>
      <xdr:rowOff>0</xdr:rowOff>
    </xdr:from>
    <xdr:to>
      <xdr:col>5</xdr:col>
      <xdr:colOff>195495</xdr:colOff>
      <xdr:row>46</xdr:row>
      <xdr:rowOff>90055</xdr:rowOff>
    </xdr:to>
    <xdr:pic>
      <xdr:nvPicPr>
        <xdr:cNvPr id="3" name="Kuva 2">
          <a:extLst>
            <a:ext uri="{FF2B5EF4-FFF2-40B4-BE49-F238E27FC236}">
              <a16:creationId xmlns:a16="http://schemas.microsoft.com/office/drawing/2014/main" id="{D6336717-1A08-2E4E-FA18-9E2B79F061E6}"/>
            </a:ext>
          </a:extLst>
        </xdr:cNvPr>
        <xdr:cNvPicPr>
          <a:picLocks noChangeAspect="1"/>
        </xdr:cNvPicPr>
      </xdr:nvPicPr>
      <xdr:blipFill>
        <a:blip xmlns:r="http://schemas.openxmlformats.org/officeDocument/2006/relationships" r:embed="rId8"/>
        <a:stretch>
          <a:fillRect/>
        </a:stretch>
      </xdr:blipFill>
      <xdr:spPr>
        <a:xfrm>
          <a:off x="304801" y="6816436"/>
          <a:ext cx="1414694" cy="2022764"/>
        </a:xfrm>
        <a:prstGeom prst="rect">
          <a:avLst/>
        </a:prstGeom>
      </xdr:spPr>
    </xdr:pic>
    <xdr:clientData/>
  </xdr:twoCellAnchor>
  <xdr:twoCellAnchor editAs="oneCell">
    <xdr:from>
      <xdr:col>5</xdr:col>
      <xdr:colOff>187037</xdr:colOff>
      <xdr:row>35</xdr:row>
      <xdr:rowOff>159327</xdr:rowOff>
    </xdr:from>
    <xdr:to>
      <xdr:col>10</xdr:col>
      <xdr:colOff>69273</xdr:colOff>
      <xdr:row>46</xdr:row>
      <xdr:rowOff>63599</xdr:rowOff>
    </xdr:to>
    <xdr:pic>
      <xdr:nvPicPr>
        <xdr:cNvPr id="4" name="Kuva 3">
          <a:extLst>
            <a:ext uri="{FF2B5EF4-FFF2-40B4-BE49-F238E27FC236}">
              <a16:creationId xmlns:a16="http://schemas.microsoft.com/office/drawing/2014/main" id="{662400E4-8273-BE83-B035-54E0C6AA4F95}"/>
            </a:ext>
          </a:extLst>
        </xdr:cNvPr>
        <xdr:cNvPicPr>
          <a:picLocks noChangeAspect="1"/>
        </xdr:cNvPicPr>
      </xdr:nvPicPr>
      <xdr:blipFill>
        <a:blip xmlns:r="http://schemas.openxmlformats.org/officeDocument/2006/relationships" r:embed="rId9"/>
        <a:stretch>
          <a:fillRect/>
        </a:stretch>
      </xdr:blipFill>
      <xdr:spPr>
        <a:xfrm>
          <a:off x="1711037" y="6795654"/>
          <a:ext cx="1406236" cy="2017090"/>
        </a:xfrm>
        <a:prstGeom prst="rect">
          <a:avLst/>
        </a:prstGeom>
      </xdr:spPr>
    </xdr:pic>
    <xdr:clientData/>
  </xdr:twoCellAnchor>
  <xdr:twoCellAnchor editAs="oneCell">
    <xdr:from>
      <xdr:col>10</xdr:col>
      <xdr:colOff>110836</xdr:colOff>
      <xdr:row>35</xdr:row>
      <xdr:rowOff>166254</xdr:rowOff>
    </xdr:from>
    <xdr:to>
      <xdr:col>14</xdr:col>
      <xdr:colOff>297785</xdr:colOff>
      <xdr:row>46</xdr:row>
      <xdr:rowOff>83127</xdr:rowOff>
    </xdr:to>
    <xdr:pic>
      <xdr:nvPicPr>
        <xdr:cNvPr id="30" name="Kuva 29">
          <a:extLst>
            <a:ext uri="{FF2B5EF4-FFF2-40B4-BE49-F238E27FC236}">
              <a16:creationId xmlns:a16="http://schemas.microsoft.com/office/drawing/2014/main" id="{CB680BE8-F325-0BEB-E04B-98F1217D13D0}"/>
            </a:ext>
          </a:extLst>
        </xdr:cNvPr>
        <xdr:cNvPicPr>
          <a:picLocks noChangeAspect="1"/>
        </xdr:cNvPicPr>
      </xdr:nvPicPr>
      <xdr:blipFill>
        <a:blip xmlns:r="http://schemas.openxmlformats.org/officeDocument/2006/relationships" r:embed="rId10"/>
        <a:stretch>
          <a:fillRect/>
        </a:stretch>
      </xdr:blipFill>
      <xdr:spPr>
        <a:xfrm>
          <a:off x="3158836" y="6802581"/>
          <a:ext cx="1406149" cy="2029691"/>
        </a:xfrm>
        <a:prstGeom prst="rect">
          <a:avLst/>
        </a:prstGeom>
      </xdr:spPr>
    </xdr:pic>
    <xdr:clientData/>
  </xdr:twoCellAnchor>
  <xdr:twoCellAnchor editAs="oneCell">
    <xdr:from>
      <xdr:col>15</xdr:col>
      <xdr:colOff>13856</xdr:colOff>
      <xdr:row>35</xdr:row>
      <xdr:rowOff>166255</xdr:rowOff>
    </xdr:from>
    <xdr:to>
      <xdr:col>19</xdr:col>
      <xdr:colOff>193965</xdr:colOff>
      <xdr:row>46</xdr:row>
      <xdr:rowOff>81179</xdr:rowOff>
    </xdr:to>
    <xdr:pic>
      <xdr:nvPicPr>
        <xdr:cNvPr id="31" name="Kuva 30">
          <a:extLst>
            <a:ext uri="{FF2B5EF4-FFF2-40B4-BE49-F238E27FC236}">
              <a16:creationId xmlns:a16="http://schemas.microsoft.com/office/drawing/2014/main" id="{A18B5114-7C5F-0A86-8E54-70F25BEEF9C0}"/>
            </a:ext>
          </a:extLst>
        </xdr:cNvPr>
        <xdr:cNvPicPr>
          <a:picLocks noChangeAspect="1"/>
        </xdr:cNvPicPr>
      </xdr:nvPicPr>
      <xdr:blipFill>
        <a:blip xmlns:r="http://schemas.openxmlformats.org/officeDocument/2006/relationships" r:embed="rId11"/>
        <a:stretch>
          <a:fillRect/>
        </a:stretch>
      </xdr:blipFill>
      <xdr:spPr>
        <a:xfrm>
          <a:off x="4585856" y="6802582"/>
          <a:ext cx="1406236" cy="202774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19</xdr:col>
      <xdr:colOff>181841</xdr:colOff>
      <xdr:row>0</xdr:row>
      <xdr:rowOff>0</xdr:rowOff>
    </xdr:from>
    <xdr:to>
      <xdr:col>25</xdr:col>
      <xdr:colOff>3647</xdr:colOff>
      <xdr:row>13</xdr:row>
      <xdr:rowOff>34464</xdr:rowOff>
    </xdr:to>
    <xdr:pic>
      <xdr:nvPicPr>
        <xdr:cNvPr id="2" name="Kuva 1">
          <a:extLst>
            <a:ext uri="{FF2B5EF4-FFF2-40B4-BE49-F238E27FC236}">
              <a16:creationId xmlns:a16="http://schemas.microsoft.com/office/drawing/2014/main" id="{85C326F9-8AC3-E2EC-B0BA-3B2CF17D45CA}"/>
            </a:ext>
          </a:extLst>
        </xdr:cNvPr>
        <xdr:cNvPicPr>
          <a:picLocks noChangeAspect="1"/>
        </xdr:cNvPicPr>
      </xdr:nvPicPr>
      <xdr:blipFill>
        <a:blip xmlns:r="http://schemas.openxmlformats.org/officeDocument/2006/relationships" r:embed="rId1"/>
        <a:stretch>
          <a:fillRect/>
        </a:stretch>
      </xdr:blipFill>
      <xdr:spPr>
        <a:xfrm>
          <a:off x="5792932" y="0"/>
          <a:ext cx="1579601" cy="2502478"/>
        </a:xfrm>
        <a:prstGeom prst="rect">
          <a:avLst/>
        </a:prstGeom>
      </xdr:spPr>
    </xdr:pic>
    <xdr:clientData/>
  </xdr:twoCellAnchor>
  <xdr:twoCellAnchor editAs="oneCell">
    <xdr:from>
      <xdr:col>18</xdr:col>
      <xdr:colOff>31173</xdr:colOff>
      <xdr:row>36</xdr:row>
      <xdr:rowOff>162013</xdr:rowOff>
    </xdr:from>
    <xdr:to>
      <xdr:col>22</xdr:col>
      <xdr:colOff>149464</xdr:colOff>
      <xdr:row>47</xdr:row>
      <xdr:rowOff>187556</xdr:rowOff>
    </xdr:to>
    <xdr:pic>
      <xdr:nvPicPr>
        <xdr:cNvPr id="4" name="Kuva 3">
          <a:extLst>
            <a:ext uri="{FF2B5EF4-FFF2-40B4-BE49-F238E27FC236}">
              <a16:creationId xmlns:a16="http://schemas.microsoft.com/office/drawing/2014/main" id="{7C99D900-B9D0-AB1E-402E-B73CA095353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31428" y="6985377"/>
          <a:ext cx="1333681" cy="2116886"/>
        </a:xfrm>
        <a:prstGeom prst="rect">
          <a:avLst/>
        </a:prstGeom>
      </xdr:spPr>
    </xdr:pic>
    <xdr:clientData/>
  </xdr:twoCellAnchor>
  <xdr:twoCellAnchor editAs="oneCell">
    <xdr:from>
      <xdr:col>22</xdr:col>
      <xdr:colOff>129888</xdr:colOff>
      <xdr:row>36</xdr:row>
      <xdr:rowOff>164524</xdr:rowOff>
    </xdr:from>
    <xdr:to>
      <xdr:col>23</xdr:col>
      <xdr:colOff>231001</xdr:colOff>
      <xdr:row>39</xdr:row>
      <xdr:rowOff>33400</xdr:rowOff>
    </xdr:to>
    <xdr:pic>
      <xdr:nvPicPr>
        <xdr:cNvPr id="5" name="Kuva 4">
          <a:extLst>
            <a:ext uri="{FF2B5EF4-FFF2-40B4-BE49-F238E27FC236}">
              <a16:creationId xmlns:a16="http://schemas.microsoft.com/office/drawing/2014/main" id="{DBB0BC7D-D7CD-4453-BB0C-5BB68918FAB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24206" y="7758547"/>
          <a:ext cx="395522" cy="394656"/>
        </a:xfrm>
        <a:prstGeom prst="rect">
          <a:avLst/>
        </a:prstGeom>
      </xdr:spPr>
    </xdr:pic>
    <xdr:clientData/>
  </xdr:twoCellAnchor>
  <xdr:twoCellAnchor editAs="oneCell">
    <xdr:from>
      <xdr:col>22</xdr:col>
      <xdr:colOff>115367</xdr:colOff>
      <xdr:row>44</xdr:row>
      <xdr:rowOff>72069</xdr:rowOff>
    </xdr:from>
    <xdr:to>
      <xdr:col>23</xdr:col>
      <xdr:colOff>224100</xdr:colOff>
      <xdr:row>46</xdr:row>
      <xdr:rowOff>80529</xdr:rowOff>
    </xdr:to>
    <xdr:pic>
      <xdr:nvPicPr>
        <xdr:cNvPr id="6" name="Kuva 5">
          <a:extLst>
            <a:ext uri="{FF2B5EF4-FFF2-40B4-BE49-F238E27FC236}">
              <a16:creationId xmlns:a16="http://schemas.microsoft.com/office/drawing/2014/main" id="{68EFE22F-AF71-4BB2-8BDE-84DF65FBF29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609685" y="9198751"/>
          <a:ext cx="395522" cy="394656"/>
        </a:xfrm>
        <a:prstGeom prst="rect">
          <a:avLst/>
        </a:prstGeom>
      </xdr:spPr>
    </xdr:pic>
    <xdr:clientData/>
  </xdr:twoCellAnchor>
  <xdr:twoCellAnchor editAs="oneCell">
    <xdr:from>
      <xdr:col>23</xdr:col>
      <xdr:colOff>208043</xdr:colOff>
      <xdr:row>35</xdr:row>
      <xdr:rowOff>187259</xdr:rowOff>
    </xdr:from>
    <xdr:to>
      <xdr:col>25</xdr:col>
      <xdr:colOff>33623</xdr:colOff>
      <xdr:row>38</xdr:row>
      <xdr:rowOff>34660</xdr:rowOff>
    </xdr:to>
    <xdr:pic>
      <xdr:nvPicPr>
        <xdr:cNvPr id="7" name="Kuva 6">
          <a:extLst>
            <a:ext uri="{FF2B5EF4-FFF2-40B4-BE49-F238E27FC236}">
              <a16:creationId xmlns:a16="http://schemas.microsoft.com/office/drawing/2014/main" id="{B544ED9D-256D-4C97-B549-9417BB9B5A5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72970" y="7121459"/>
          <a:ext cx="399158" cy="419767"/>
        </a:xfrm>
        <a:prstGeom prst="rect">
          <a:avLst/>
        </a:prstGeom>
      </xdr:spPr>
    </xdr:pic>
    <xdr:clientData/>
  </xdr:twoCellAnchor>
  <xdr:oneCellAnchor>
    <xdr:from>
      <xdr:col>23</xdr:col>
      <xdr:colOff>201956</xdr:colOff>
      <xdr:row>44</xdr:row>
      <xdr:rowOff>80728</xdr:rowOff>
    </xdr:from>
    <xdr:ext cx="395522" cy="395522"/>
    <xdr:pic>
      <xdr:nvPicPr>
        <xdr:cNvPr id="9" name="Kuva 8">
          <a:extLst>
            <a:ext uri="{FF2B5EF4-FFF2-40B4-BE49-F238E27FC236}">
              <a16:creationId xmlns:a16="http://schemas.microsoft.com/office/drawing/2014/main" id="{C4765D37-EFDB-48DB-897C-349DC24855C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90683" y="9207410"/>
          <a:ext cx="395522" cy="395522"/>
        </a:xfrm>
        <a:prstGeom prst="rect">
          <a:avLst/>
        </a:prstGeom>
      </xdr:spPr>
    </xdr:pic>
    <xdr:clientData/>
  </xdr:oneCellAnchor>
  <xdr:oneCellAnchor>
    <xdr:from>
      <xdr:col>23</xdr:col>
      <xdr:colOff>220165</xdr:colOff>
      <xdr:row>42</xdr:row>
      <xdr:rowOff>81965</xdr:rowOff>
    </xdr:from>
    <xdr:ext cx="395522" cy="395522"/>
    <xdr:pic>
      <xdr:nvPicPr>
        <xdr:cNvPr id="10" name="Kuva 9">
          <a:extLst>
            <a:ext uri="{FF2B5EF4-FFF2-40B4-BE49-F238E27FC236}">
              <a16:creationId xmlns:a16="http://schemas.microsoft.com/office/drawing/2014/main" id="{8805E4BB-127A-4A78-9F47-F46902B85AF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85092" y="8380838"/>
          <a:ext cx="395522" cy="395522"/>
        </a:xfrm>
        <a:prstGeom prst="rect">
          <a:avLst/>
        </a:prstGeom>
      </xdr:spPr>
    </xdr:pic>
    <xdr:clientData/>
  </xdr:oneCellAnchor>
  <xdr:oneCellAnchor>
    <xdr:from>
      <xdr:col>22</xdr:col>
      <xdr:colOff>112569</xdr:colOff>
      <xdr:row>39</xdr:row>
      <xdr:rowOff>147206</xdr:rowOff>
    </xdr:from>
    <xdr:ext cx="395522" cy="395522"/>
    <xdr:pic>
      <xdr:nvPicPr>
        <xdr:cNvPr id="11" name="Kuva 10">
          <a:extLst>
            <a:ext uri="{FF2B5EF4-FFF2-40B4-BE49-F238E27FC236}">
              <a16:creationId xmlns:a16="http://schemas.microsoft.com/office/drawing/2014/main" id="{2084F1DE-184B-4B71-869C-0EB3C2696A9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06887" y="8321388"/>
          <a:ext cx="395522" cy="395522"/>
        </a:xfrm>
        <a:prstGeom prst="rect">
          <a:avLst/>
        </a:prstGeom>
      </xdr:spPr>
    </xdr:pic>
    <xdr:clientData/>
  </xdr:oneCellAnchor>
  <xdr:oneCellAnchor>
    <xdr:from>
      <xdr:col>22</xdr:col>
      <xdr:colOff>54753</xdr:colOff>
      <xdr:row>46</xdr:row>
      <xdr:rowOff>150001</xdr:rowOff>
    </xdr:from>
    <xdr:ext cx="395522" cy="395522"/>
    <xdr:pic>
      <xdr:nvPicPr>
        <xdr:cNvPr id="12" name="Kuva 11">
          <a:extLst>
            <a:ext uri="{FF2B5EF4-FFF2-40B4-BE49-F238E27FC236}">
              <a16:creationId xmlns:a16="http://schemas.microsoft.com/office/drawing/2014/main" id="{B00BDBCC-6D02-4F98-96DB-6AE0DA269FE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49071" y="9649024"/>
          <a:ext cx="395522" cy="395522"/>
        </a:xfrm>
        <a:prstGeom prst="rect">
          <a:avLst/>
        </a:prstGeom>
      </xdr:spPr>
    </xdr:pic>
    <xdr:clientData/>
  </xdr:oneCellAnchor>
  <xdr:oneCellAnchor>
    <xdr:from>
      <xdr:col>23</xdr:col>
      <xdr:colOff>157821</xdr:colOff>
      <xdr:row>39</xdr:row>
      <xdr:rowOff>185874</xdr:rowOff>
    </xdr:from>
    <xdr:ext cx="395522" cy="395522"/>
    <xdr:pic>
      <xdr:nvPicPr>
        <xdr:cNvPr id="13" name="Kuva 12">
          <a:extLst>
            <a:ext uri="{FF2B5EF4-FFF2-40B4-BE49-F238E27FC236}">
              <a16:creationId xmlns:a16="http://schemas.microsoft.com/office/drawing/2014/main" id="{5E162603-7790-4FC7-90A8-0DE6C405E61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22748" y="7895929"/>
          <a:ext cx="395522" cy="395522"/>
        </a:xfrm>
        <a:prstGeom prst="rect">
          <a:avLst/>
        </a:prstGeom>
      </xdr:spPr>
    </xdr:pic>
    <xdr:clientData/>
  </xdr:oneCellAnchor>
  <xdr:oneCellAnchor>
    <xdr:from>
      <xdr:col>22</xdr:col>
      <xdr:colOff>268433</xdr:colOff>
      <xdr:row>41</xdr:row>
      <xdr:rowOff>51956</xdr:rowOff>
    </xdr:from>
    <xdr:ext cx="395522" cy="395522"/>
    <xdr:pic>
      <xdr:nvPicPr>
        <xdr:cNvPr id="14" name="Kuva 13">
          <a:extLst>
            <a:ext uri="{FF2B5EF4-FFF2-40B4-BE49-F238E27FC236}">
              <a16:creationId xmlns:a16="http://schemas.microsoft.com/office/drawing/2014/main" id="{570A7596-EBD6-4DA5-B6C2-557ECD4C5D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62751" y="8607138"/>
          <a:ext cx="395522" cy="395522"/>
        </a:xfrm>
        <a:prstGeom prst="rect">
          <a:avLst/>
        </a:prstGeom>
      </xdr:spPr>
    </xdr:pic>
    <xdr:clientData/>
  </xdr:oneCellAnchor>
  <xdr:oneCellAnchor>
    <xdr:from>
      <xdr:col>23</xdr:col>
      <xdr:colOff>150002</xdr:colOff>
      <xdr:row>49</xdr:row>
      <xdr:rowOff>11455</xdr:rowOff>
    </xdr:from>
    <xdr:ext cx="395522" cy="395522"/>
    <xdr:pic>
      <xdr:nvPicPr>
        <xdr:cNvPr id="15" name="Kuva 14">
          <a:extLst>
            <a:ext uri="{FF2B5EF4-FFF2-40B4-BE49-F238E27FC236}">
              <a16:creationId xmlns:a16="http://schemas.microsoft.com/office/drawing/2014/main" id="{A6B08FED-FF4E-4E12-8F04-D627494D216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38729" y="10081978"/>
          <a:ext cx="395522" cy="395522"/>
        </a:xfrm>
        <a:prstGeom prst="rect">
          <a:avLst/>
        </a:prstGeom>
      </xdr:spPr>
    </xdr:pic>
    <xdr:clientData/>
  </xdr:oneCellAnchor>
  <xdr:oneCellAnchor>
    <xdr:from>
      <xdr:col>23</xdr:col>
      <xdr:colOff>12692</xdr:colOff>
      <xdr:row>45</xdr:row>
      <xdr:rowOff>81963</xdr:rowOff>
    </xdr:from>
    <xdr:ext cx="395522" cy="395522"/>
    <xdr:pic>
      <xdr:nvPicPr>
        <xdr:cNvPr id="16" name="Kuva 15">
          <a:extLst>
            <a:ext uri="{FF2B5EF4-FFF2-40B4-BE49-F238E27FC236}">
              <a16:creationId xmlns:a16="http://schemas.microsoft.com/office/drawing/2014/main" id="{C5DC1DA3-178E-4947-ADAD-064FB2434B4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77619" y="8962727"/>
          <a:ext cx="395522" cy="395522"/>
        </a:xfrm>
        <a:prstGeom prst="rect">
          <a:avLst/>
        </a:prstGeom>
      </xdr:spPr>
    </xdr:pic>
    <xdr:clientData/>
  </xdr:oneCellAnchor>
  <xdr:oneCellAnchor>
    <xdr:from>
      <xdr:col>23</xdr:col>
      <xdr:colOff>60616</xdr:colOff>
      <xdr:row>38</xdr:row>
      <xdr:rowOff>51955</xdr:rowOff>
    </xdr:from>
    <xdr:ext cx="395522" cy="395522"/>
    <xdr:pic>
      <xdr:nvPicPr>
        <xdr:cNvPr id="17" name="Kuva 16">
          <a:extLst>
            <a:ext uri="{FF2B5EF4-FFF2-40B4-BE49-F238E27FC236}">
              <a16:creationId xmlns:a16="http://schemas.microsoft.com/office/drawing/2014/main" id="{77E888CF-E920-40E7-A7F9-755593C3775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49343" y="8026978"/>
          <a:ext cx="395522" cy="395522"/>
        </a:xfrm>
        <a:prstGeom prst="rect">
          <a:avLst/>
        </a:prstGeom>
      </xdr:spPr>
    </xdr:pic>
    <xdr:clientData/>
  </xdr:oneCellAnchor>
  <xdr:oneCellAnchor>
    <xdr:from>
      <xdr:col>22</xdr:col>
      <xdr:colOff>137383</xdr:colOff>
      <xdr:row>42</xdr:row>
      <xdr:rowOff>111404</xdr:rowOff>
    </xdr:from>
    <xdr:ext cx="395522" cy="395522"/>
    <xdr:pic>
      <xdr:nvPicPr>
        <xdr:cNvPr id="18" name="Kuva 17">
          <a:extLst>
            <a:ext uri="{FF2B5EF4-FFF2-40B4-BE49-F238E27FC236}">
              <a16:creationId xmlns:a16="http://schemas.microsoft.com/office/drawing/2014/main" id="{F3CFA662-315A-4DAC-8C64-17C1263DD6F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04438" y="8410277"/>
          <a:ext cx="395522" cy="395522"/>
        </a:xfrm>
        <a:prstGeom prst="rect">
          <a:avLst/>
        </a:prstGeom>
      </xdr:spPr>
    </xdr:pic>
    <xdr:clientData/>
  </xdr:oneCellAnchor>
  <xdr:oneCellAnchor>
    <xdr:from>
      <xdr:col>23</xdr:col>
      <xdr:colOff>199159</xdr:colOff>
      <xdr:row>46</xdr:row>
      <xdr:rowOff>129886</xdr:rowOff>
    </xdr:from>
    <xdr:ext cx="395522" cy="395522"/>
    <xdr:pic>
      <xdr:nvPicPr>
        <xdr:cNvPr id="20" name="Kuva 19">
          <a:extLst>
            <a:ext uri="{FF2B5EF4-FFF2-40B4-BE49-F238E27FC236}">
              <a16:creationId xmlns:a16="http://schemas.microsoft.com/office/drawing/2014/main" id="{F5FBF929-4F3A-41C8-B19D-C7FBBF0C215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87886" y="9628909"/>
          <a:ext cx="395522" cy="395522"/>
        </a:xfrm>
        <a:prstGeom prst="rect">
          <a:avLst/>
        </a:prstGeom>
      </xdr:spPr>
    </xdr:pic>
    <xdr:clientData/>
  </xdr:oneCellAnchor>
  <xdr:oneCellAnchor>
    <xdr:from>
      <xdr:col>22</xdr:col>
      <xdr:colOff>34635</xdr:colOff>
      <xdr:row>49</xdr:row>
      <xdr:rowOff>8659</xdr:rowOff>
    </xdr:from>
    <xdr:ext cx="395522" cy="395522"/>
    <xdr:pic>
      <xdr:nvPicPr>
        <xdr:cNvPr id="21" name="Kuva 20">
          <a:extLst>
            <a:ext uri="{FF2B5EF4-FFF2-40B4-BE49-F238E27FC236}">
              <a16:creationId xmlns:a16="http://schemas.microsoft.com/office/drawing/2014/main" id="{C5A1156E-8E18-4838-8B94-1AF27AD498C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28953" y="10079182"/>
          <a:ext cx="395522" cy="395522"/>
        </a:xfrm>
        <a:prstGeom prst="rect">
          <a:avLst/>
        </a:prstGeom>
      </xdr:spPr>
    </xdr:pic>
    <xdr:clientData/>
  </xdr:oneCellAnchor>
  <xdr:twoCellAnchor editAs="oneCell">
    <xdr:from>
      <xdr:col>6</xdr:col>
      <xdr:colOff>233795</xdr:colOff>
      <xdr:row>36</xdr:row>
      <xdr:rowOff>155863</xdr:rowOff>
    </xdr:from>
    <xdr:to>
      <xdr:col>12</xdr:col>
      <xdr:colOff>118278</xdr:colOff>
      <xdr:row>46</xdr:row>
      <xdr:rowOff>34983</xdr:rowOff>
    </xdr:to>
    <xdr:pic>
      <xdr:nvPicPr>
        <xdr:cNvPr id="30" name="Kuva 29">
          <a:extLst>
            <a:ext uri="{FF2B5EF4-FFF2-40B4-BE49-F238E27FC236}">
              <a16:creationId xmlns:a16="http://schemas.microsoft.com/office/drawing/2014/main" id="{D94D8234-483F-4F8E-AB26-36CE5240E941}"/>
            </a:ext>
          </a:extLst>
        </xdr:cNvPr>
        <xdr:cNvPicPr>
          <a:picLocks noChangeAspect="1"/>
        </xdr:cNvPicPr>
      </xdr:nvPicPr>
      <xdr:blipFill>
        <a:blip xmlns:r="http://schemas.openxmlformats.org/officeDocument/2006/relationships" r:embed="rId6"/>
        <a:stretch>
          <a:fillRect/>
        </a:stretch>
      </xdr:blipFill>
      <xdr:spPr>
        <a:xfrm>
          <a:off x="2000250" y="7749886"/>
          <a:ext cx="1650937" cy="1731819"/>
        </a:xfrm>
        <a:prstGeom prst="rect">
          <a:avLst/>
        </a:prstGeom>
      </xdr:spPr>
    </xdr:pic>
    <xdr:clientData/>
  </xdr:twoCellAnchor>
  <xdr:twoCellAnchor editAs="oneCell">
    <xdr:from>
      <xdr:col>12</xdr:col>
      <xdr:colOff>103909</xdr:colOff>
      <xdr:row>36</xdr:row>
      <xdr:rowOff>155864</xdr:rowOff>
    </xdr:from>
    <xdr:to>
      <xdr:col>18</xdr:col>
      <xdr:colOff>1212</xdr:colOff>
      <xdr:row>46</xdr:row>
      <xdr:rowOff>2931</xdr:rowOff>
    </xdr:to>
    <xdr:pic>
      <xdr:nvPicPr>
        <xdr:cNvPr id="31" name="Kuva 30">
          <a:extLst>
            <a:ext uri="{FF2B5EF4-FFF2-40B4-BE49-F238E27FC236}">
              <a16:creationId xmlns:a16="http://schemas.microsoft.com/office/drawing/2014/main" id="{8EB4269F-5BF0-D87A-BBE3-7E31E841CDA8}"/>
            </a:ext>
          </a:extLst>
        </xdr:cNvPr>
        <xdr:cNvPicPr>
          <a:picLocks noChangeAspect="1"/>
        </xdr:cNvPicPr>
      </xdr:nvPicPr>
      <xdr:blipFill>
        <a:blip xmlns:r="http://schemas.openxmlformats.org/officeDocument/2006/relationships" r:embed="rId7"/>
        <a:stretch>
          <a:fillRect/>
        </a:stretch>
      </xdr:blipFill>
      <xdr:spPr>
        <a:xfrm>
          <a:off x="3636818" y="7749887"/>
          <a:ext cx="1671205" cy="1728341"/>
        </a:xfrm>
        <a:prstGeom prst="rect">
          <a:avLst/>
        </a:prstGeom>
      </xdr:spPr>
    </xdr:pic>
    <xdr:clientData/>
  </xdr:twoCellAnchor>
  <xdr:twoCellAnchor editAs="oneCell">
    <xdr:from>
      <xdr:col>1</xdr:col>
      <xdr:colOff>24245</xdr:colOff>
      <xdr:row>46</xdr:row>
      <xdr:rowOff>24246</xdr:rowOff>
    </xdr:from>
    <xdr:to>
      <xdr:col>6</xdr:col>
      <xdr:colOff>262544</xdr:colOff>
      <xdr:row>55</xdr:row>
      <xdr:rowOff>35577</xdr:rowOff>
    </xdr:to>
    <xdr:pic>
      <xdr:nvPicPr>
        <xdr:cNvPr id="32" name="Kuva 31">
          <a:extLst>
            <a:ext uri="{FF2B5EF4-FFF2-40B4-BE49-F238E27FC236}">
              <a16:creationId xmlns:a16="http://schemas.microsoft.com/office/drawing/2014/main" id="{8B772B07-B459-34F5-BE6D-ACEC6DF5C51D}"/>
            </a:ext>
          </a:extLst>
        </xdr:cNvPr>
        <xdr:cNvPicPr>
          <a:picLocks noChangeAspect="1"/>
        </xdr:cNvPicPr>
      </xdr:nvPicPr>
      <xdr:blipFill>
        <a:blip xmlns:r="http://schemas.openxmlformats.org/officeDocument/2006/relationships" r:embed="rId8"/>
        <a:stretch>
          <a:fillRect/>
        </a:stretch>
      </xdr:blipFill>
      <xdr:spPr>
        <a:xfrm>
          <a:off x="329045" y="8752610"/>
          <a:ext cx="1747059" cy="1715440"/>
        </a:xfrm>
        <a:prstGeom prst="rect">
          <a:avLst/>
        </a:prstGeom>
      </xdr:spPr>
    </xdr:pic>
    <xdr:clientData/>
  </xdr:twoCellAnchor>
  <xdr:twoCellAnchor editAs="oneCell">
    <xdr:from>
      <xdr:col>1</xdr:col>
      <xdr:colOff>43296</xdr:colOff>
      <xdr:row>36</xdr:row>
      <xdr:rowOff>147205</xdr:rowOff>
    </xdr:from>
    <xdr:to>
      <xdr:col>6</xdr:col>
      <xdr:colOff>231891</xdr:colOff>
      <xdr:row>46</xdr:row>
      <xdr:rowOff>3336</xdr:rowOff>
    </xdr:to>
    <xdr:pic>
      <xdr:nvPicPr>
        <xdr:cNvPr id="33" name="Kuva 32">
          <a:extLst>
            <a:ext uri="{FF2B5EF4-FFF2-40B4-BE49-F238E27FC236}">
              <a16:creationId xmlns:a16="http://schemas.microsoft.com/office/drawing/2014/main" id="{6508E5AA-EF39-2096-464A-A3324BFF8E83}"/>
            </a:ext>
          </a:extLst>
        </xdr:cNvPr>
        <xdr:cNvPicPr>
          <a:picLocks noChangeAspect="1"/>
        </xdr:cNvPicPr>
      </xdr:nvPicPr>
      <xdr:blipFill>
        <a:blip xmlns:r="http://schemas.openxmlformats.org/officeDocument/2006/relationships" r:embed="rId9"/>
        <a:stretch>
          <a:fillRect/>
        </a:stretch>
      </xdr:blipFill>
      <xdr:spPr>
        <a:xfrm>
          <a:off x="337705" y="7741228"/>
          <a:ext cx="1662546" cy="173359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17</xdr:col>
      <xdr:colOff>275567</xdr:colOff>
      <xdr:row>1</xdr:row>
      <xdr:rowOff>181841</xdr:rowOff>
    </xdr:from>
    <xdr:to>
      <xdr:col>25</xdr:col>
      <xdr:colOff>145015</xdr:colOff>
      <xdr:row>12</xdr:row>
      <xdr:rowOff>183990</xdr:rowOff>
    </xdr:to>
    <xdr:pic>
      <xdr:nvPicPr>
        <xdr:cNvPr id="2" name="Kuva 1">
          <a:extLst>
            <a:ext uri="{FF2B5EF4-FFF2-40B4-BE49-F238E27FC236}">
              <a16:creationId xmlns:a16="http://schemas.microsoft.com/office/drawing/2014/main" id="{25A3BA3B-C491-6F60-A7B4-7021A15E7C80}"/>
            </a:ext>
          </a:extLst>
        </xdr:cNvPr>
        <xdr:cNvPicPr>
          <a:picLocks noChangeAspect="1"/>
        </xdr:cNvPicPr>
      </xdr:nvPicPr>
      <xdr:blipFill>
        <a:blip xmlns:r="http://schemas.openxmlformats.org/officeDocument/2006/relationships" r:embed="rId1"/>
        <a:stretch>
          <a:fillRect/>
        </a:stretch>
      </xdr:blipFill>
      <xdr:spPr>
        <a:xfrm>
          <a:off x="5289181" y="372341"/>
          <a:ext cx="2217966" cy="2108213"/>
        </a:xfrm>
        <a:prstGeom prst="rect">
          <a:avLst/>
        </a:prstGeom>
      </xdr:spPr>
    </xdr:pic>
    <xdr:clientData/>
  </xdr:twoCellAnchor>
  <xdr:twoCellAnchor editAs="oneCell">
    <xdr:from>
      <xdr:col>2</xdr:col>
      <xdr:colOff>140278</xdr:colOff>
      <xdr:row>45</xdr:row>
      <xdr:rowOff>69273</xdr:rowOff>
    </xdr:from>
    <xdr:to>
      <xdr:col>3</xdr:col>
      <xdr:colOff>239486</xdr:colOff>
      <xdr:row>47</xdr:row>
      <xdr:rowOff>96957</xdr:rowOff>
    </xdr:to>
    <xdr:pic>
      <xdr:nvPicPr>
        <xdr:cNvPr id="3" name="Kuva 2">
          <a:extLst>
            <a:ext uri="{FF2B5EF4-FFF2-40B4-BE49-F238E27FC236}">
              <a16:creationId xmlns:a16="http://schemas.microsoft.com/office/drawing/2014/main" id="{5FEB8F9D-A8BD-4C81-8C6C-742A2FE6C31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49878" y="8610600"/>
          <a:ext cx="404008" cy="401757"/>
        </a:xfrm>
        <a:prstGeom prst="rect">
          <a:avLst/>
        </a:prstGeom>
      </xdr:spPr>
    </xdr:pic>
    <xdr:clientData/>
  </xdr:twoCellAnchor>
  <xdr:twoCellAnchor editAs="oneCell">
    <xdr:from>
      <xdr:col>22</xdr:col>
      <xdr:colOff>75535</xdr:colOff>
      <xdr:row>45</xdr:row>
      <xdr:rowOff>34637</xdr:rowOff>
    </xdr:from>
    <xdr:to>
      <xdr:col>23</xdr:col>
      <xdr:colOff>182190</xdr:colOff>
      <xdr:row>47</xdr:row>
      <xdr:rowOff>62321</xdr:rowOff>
    </xdr:to>
    <xdr:pic>
      <xdr:nvPicPr>
        <xdr:cNvPr id="4" name="Kuva 3">
          <a:extLst>
            <a:ext uri="{FF2B5EF4-FFF2-40B4-BE49-F238E27FC236}">
              <a16:creationId xmlns:a16="http://schemas.microsoft.com/office/drawing/2014/main" id="{6A6F0D94-5E9E-4AD5-B99A-0D84B956663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88062" y="8575964"/>
          <a:ext cx="411455" cy="401757"/>
        </a:xfrm>
        <a:prstGeom prst="rect">
          <a:avLst/>
        </a:prstGeom>
      </xdr:spPr>
    </xdr:pic>
    <xdr:clientData/>
  </xdr:twoCellAnchor>
  <xdr:twoCellAnchor editAs="oneCell">
    <xdr:from>
      <xdr:col>10</xdr:col>
      <xdr:colOff>154528</xdr:colOff>
      <xdr:row>45</xdr:row>
      <xdr:rowOff>117764</xdr:rowOff>
    </xdr:from>
    <xdr:to>
      <xdr:col>11</xdr:col>
      <xdr:colOff>266898</xdr:colOff>
      <xdr:row>47</xdr:row>
      <xdr:rowOff>145448</xdr:rowOff>
    </xdr:to>
    <xdr:pic>
      <xdr:nvPicPr>
        <xdr:cNvPr id="5" name="Kuva 4">
          <a:extLst>
            <a:ext uri="{FF2B5EF4-FFF2-40B4-BE49-F238E27FC236}">
              <a16:creationId xmlns:a16="http://schemas.microsoft.com/office/drawing/2014/main" id="{2920D451-B0A3-45BD-ADF4-8A9BE69712F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202528" y="8659091"/>
          <a:ext cx="417170" cy="401757"/>
        </a:xfrm>
        <a:prstGeom prst="rect">
          <a:avLst/>
        </a:prstGeom>
      </xdr:spPr>
    </xdr:pic>
    <xdr:clientData/>
  </xdr:twoCellAnchor>
  <xdr:oneCellAnchor>
    <xdr:from>
      <xdr:col>1</xdr:col>
      <xdr:colOff>5196</xdr:colOff>
      <xdr:row>45</xdr:row>
      <xdr:rowOff>64077</xdr:rowOff>
    </xdr:from>
    <xdr:ext cx="395522" cy="395522"/>
    <xdr:pic>
      <xdr:nvPicPr>
        <xdr:cNvPr id="6" name="Kuva 5">
          <a:extLst>
            <a:ext uri="{FF2B5EF4-FFF2-40B4-BE49-F238E27FC236}">
              <a16:creationId xmlns:a16="http://schemas.microsoft.com/office/drawing/2014/main" id="{0A2A9AE8-2CD3-41A8-8715-A0BBCEBE456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09996" y="8605404"/>
          <a:ext cx="395522" cy="395522"/>
        </a:xfrm>
        <a:prstGeom prst="rect">
          <a:avLst/>
        </a:prstGeom>
      </xdr:spPr>
    </xdr:pic>
    <xdr:clientData/>
  </xdr:oneCellAnchor>
  <xdr:oneCellAnchor>
    <xdr:from>
      <xdr:col>20</xdr:col>
      <xdr:colOff>288548</xdr:colOff>
      <xdr:row>45</xdr:row>
      <xdr:rowOff>25310</xdr:rowOff>
    </xdr:from>
    <xdr:ext cx="395522" cy="395522"/>
    <xdr:pic>
      <xdr:nvPicPr>
        <xdr:cNvPr id="7" name="Kuva 6">
          <a:extLst>
            <a:ext uri="{FF2B5EF4-FFF2-40B4-BE49-F238E27FC236}">
              <a16:creationId xmlns:a16="http://schemas.microsoft.com/office/drawing/2014/main" id="{57C1949C-BC42-449A-AAE4-EA1453EC0A6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391475" y="8566637"/>
          <a:ext cx="395522" cy="395522"/>
        </a:xfrm>
        <a:prstGeom prst="rect">
          <a:avLst/>
        </a:prstGeom>
      </xdr:spPr>
    </xdr:pic>
    <xdr:clientData/>
  </xdr:oneCellAnchor>
  <xdr:oneCellAnchor>
    <xdr:from>
      <xdr:col>12</xdr:col>
      <xdr:colOff>15983</xdr:colOff>
      <xdr:row>45</xdr:row>
      <xdr:rowOff>132014</xdr:rowOff>
    </xdr:from>
    <xdr:ext cx="395522" cy="395522"/>
    <xdr:pic>
      <xdr:nvPicPr>
        <xdr:cNvPr id="8" name="Kuva 7">
          <a:extLst>
            <a:ext uri="{FF2B5EF4-FFF2-40B4-BE49-F238E27FC236}">
              <a16:creationId xmlns:a16="http://schemas.microsoft.com/office/drawing/2014/main" id="{6F9C5A07-57CB-4A37-B4CA-BFC30536F78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73583" y="8673341"/>
          <a:ext cx="395522" cy="395522"/>
        </a:xfrm>
        <a:prstGeom prst="rect">
          <a:avLst/>
        </a:prstGeom>
      </xdr:spPr>
    </xdr:pic>
    <xdr:clientData/>
  </xdr:oneCellAnchor>
  <xdr:oneCellAnchor>
    <xdr:from>
      <xdr:col>3</xdr:col>
      <xdr:colOff>263236</xdr:colOff>
      <xdr:row>45</xdr:row>
      <xdr:rowOff>83129</xdr:rowOff>
    </xdr:from>
    <xdr:ext cx="395522" cy="395522"/>
    <xdr:pic>
      <xdr:nvPicPr>
        <xdr:cNvPr id="9" name="Kuva 8">
          <a:extLst>
            <a:ext uri="{FF2B5EF4-FFF2-40B4-BE49-F238E27FC236}">
              <a16:creationId xmlns:a16="http://schemas.microsoft.com/office/drawing/2014/main" id="{06C27A4A-3D64-4355-806A-E1C9D45F2E1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77636" y="8624456"/>
          <a:ext cx="395522" cy="395522"/>
        </a:xfrm>
        <a:prstGeom prst="rect">
          <a:avLst/>
        </a:prstGeom>
      </xdr:spPr>
    </xdr:pic>
    <xdr:clientData/>
  </xdr:oneCellAnchor>
  <xdr:oneCellAnchor>
    <xdr:from>
      <xdr:col>19</xdr:col>
      <xdr:colOff>155199</xdr:colOff>
      <xdr:row>45</xdr:row>
      <xdr:rowOff>47825</xdr:rowOff>
    </xdr:from>
    <xdr:ext cx="395522" cy="395522"/>
    <xdr:pic>
      <xdr:nvPicPr>
        <xdr:cNvPr id="10" name="Kuva 9">
          <a:extLst>
            <a:ext uri="{FF2B5EF4-FFF2-40B4-BE49-F238E27FC236}">
              <a16:creationId xmlns:a16="http://schemas.microsoft.com/office/drawing/2014/main" id="{588D7ACA-E75C-47E8-8BF9-E266AC8C2F5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53326" y="8589152"/>
          <a:ext cx="395522" cy="395522"/>
        </a:xfrm>
        <a:prstGeom prst="rect">
          <a:avLst/>
        </a:prstGeom>
      </xdr:spPr>
    </xdr:pic>
    <xdr:clientData/>
  </xdr:oneCellAnchor>
  <xdr:oneCellAnchor>
    <xdr:from>
      <xdr:col>13</xdr:col>
      <xdr:colOff>215142</xdr:colOff>
      <xdr:row>45</xdr:row>
      <xdr:rowOff>66205</xdr:rowOff>
    </xdr:from>
    <xdr:ext cx="395522" cy="395522"/>
    <xdr:pic>
      <xdr:nvPicPr>
        <xdr:cNvPr id="11" name="Kuva 10">
          <a:extLst>
            <a:ext uri="{FF2B5EF4-FFF2-40B4-BE49-F238E27FC236}">
              <a16:creationId xmlns:a16="http://schemas.microsoft.com/office/drawing/2014/main" id="{D0146F28-3148-4936-8948-B08D3391AD9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77542" y="8607532"/>
          <a:ext cx="395522" cy="395522"/>
        </a:xfrm>
        <a:prstGeom prst="rect">
          <a:avLst/>
        </a:prstGeom>
      </xdr:spPr>
    </xdr:pic>
    <xdr:clientData/>
  </xdr:oneCellAnchor>
  <xdr:oneCellAnchor>
    <xdr:from>
      <xdr:col>6</xdr:col>
      <xdr:colOff>299605</xdr:colOff>
      <xdr:row>45</xdr:row>
      <xdr:rowOff>98715</xdr:rowOff>
    </xdr:from>
    <xdr:ext cx="395522" cy="395522"/>
    <xdr:pic>
      <xdr:nvPicPr>
        <xdr:cNvPr id="12" name="Kuva 11">
          <a:extLst>
            <a:ext uri="{FF2B5EF4-FFF2-40B4-BE49-F238E27FC236}">
              <a16:creationId xmlns:a16="http://schemas.microsoft.com/office/drawing/2014/main" id="{5C031EF4-6E2D-461D-9302-175D237D58B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128405" y="8640042"/>
          <a:ext cx="395522" cy="395522"/>
        </a:xfrm>
        <a:prstGeom prst="rect">
          <a:avLst/>
        </a:prstGeom>
      </xdr:spPr>
    </xdr:pic>
    <xdr:clientData/>
  </xdr:oneCellAnchor>
  <xdr:oneCellAnchor>
    <xdr:from>
      <xdr:col>18</xdr:col>
      <xdr:colOff>35703</xdr:colOff>
      <xdr:row>45</xdr:row>
      <xdr:rowOff>30507</xdr:rowOff>
    </xdr:from>
    <xdr:ext cx="395522" cy="395522"/>
    <xdr:pic>
      <xdr:nvPicPr>
        <xdr:cNvPr id="13" name="Kuva 12">
          <a:extLst>
            <a:ext uri="{FF2B5EF4-FFF2-40B4-BE49-F238E27FC236}">
              <a16:creationId xmlns:a16="http://schemas.microsoft.com/office/drawing/2014/main" id="{3ADEA428-2003-4164-BB1B-56B4AF3B0AA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529030" y="8571834"/>
          <a:ext cx="395522" cy="395522"/>
        </a:xfrm>
        <a:prstGeom prst="rect">
          <a:avLst/>
        </a:prstGeom>
      </xdr:spPr>
    </xdr:pic>
    <xdr:clientData/>
  </xdr:oneCellAnchor>
  <xdr:oneCellAnchor>
    <xdr:from>
      <xdr:col>15</xdr:col>
      <xdr:colOff>88718</xdr:colOff>
      <xdr:row>45</xdr:row>
      <xdr:rowOff>66205</xdr:rowOff>
    </xdr:from>
    <xdr:ext cx="395522" cy="395522"/>
    <xdr:pic>
      <xdr:nvPicPr>
        <xdr:cNvPr id="14" name="Kuva 13">
          <a:extLst>
            <a:ext uri="{FF2B5EF4-FFF2-40B4-BE49-F238E27FC236}">
              <a16:creationId xmlns:a16="http://schemas.microsoft.com/office/drawing/2014/main" id="{C3C98A99-25EF-4A21-944E-ACF589DE3AC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660718" y="8607532"/>
          <a:ext cx="395522" cy="395522"/>
        </a:xfrm>
        <a:prstGeom prst="rect">
          <a:avLst/>
        </a:prstGeom>
      </xdr:spPr>
    </xdr:pic>
    <xdr:clientData/>
  </xdr:oneCellAnchor>
  <xdr:oneCellAnchor>
    <xdr:from>
      <xdr:col>8</xdr:col>
      <xdr:colOff>103910</xdr:colOff>
      <xdr:row>45</xdr:row>
      <xdr:rowOff>93519</xdr:rowOff>
    </xdr:from>
    <xdr:ext cx="395522" cy="395522"/>
    <xdr:pic>
      <xdr:nvPicPr>
        <xdr:cNvPr id="16" name="Kuva 15">
          <a:extLst>
            <a:ext uri="{FF2B5EF4-FFF2-40B4-BE49-F238E27FC236}">
              <a16:creationId xmlns:a16="http://schemas.microsoft.com/office/drawing/2014/main" id="{4D5FF66A-4486-49B4-B552-5E9E5B4C073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542310" y="8634846"/>
          <a:ext cx="395522" cy="395522"/>
        </a:xfrm>
        <a:prstGeom prst="rect">
          <a:avLst/>
        </a:prstGeom>
      </xdr:spPr>
    </xdr:pic>
    <xdr:clientData/>
  </xdr:oneCellAnchor>
  <xdr:oneCellAnchor>
    <xdr:from>
      <xdr:col>16</xdr:col>
      <xdr:colOff>208215</xdr:colOff>
      <xdr:row>45</xdr:row>
      <xdr:rowOff>69668</xdr:rowOff>
    </xdr:from>
    <xdr:ext cx="395522" cy="395522"/>
    <xdr:pic>
      <xdr:nvPicPr>
        <xdr:cNvPr id="17" name="Kuva 16">
          <a:extLst>
            <a:ext uri="{FF2B5EF4-FFF2-40B4-BE49-F238E27FC236}">
              <a16:creationId xmlns:a16="http://schemas.microsoft.com/office/drawing/2014/main" id="{67F1C828-25A0-4026-A890-978B260C6AA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91942" y="8610995"/>
          <a:ext cx="395522" cy="395522"/>
        </a:xfrm>
        <a:prstGeom prst="rect">
          <a:avLst/>
        </a:prstGeom>
      </xdr:spPr>
    </xdr:pic>
    <xdr:clientData/>
  </xdr:oneCellAnchor>
  <xdr:oneCellAnchor>
    <xdr:from>
      <xdr:col>5</xdr:col>
      <xdr:colOff>112568</xdr:colOff>
      <xdr:row>45</xdr:row>
      <xdr:rowOff>86591</xdr:rowOff>
    </xdr:from>
    <xdr:ext cx="395522" cy="395522"/>
    <xdr:pic>
      <xdr:nvPicPr>
        <xdr:cNvPr id="19" name="Kuva 18">
          <a:extLst>
            <a:ext uri="{FF2B5EF4-FFF2-40B4-BE49-F238E27FC236}">
              <a16:creationId xmlns:a16="http://schemas.microsoft.com/office/drawing/2014/main" id="{BE243792-8FD5-49AD-BE5D-2D7BB8BC902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636568" y="8627918"/>
          <a:ext cx="395522" cy="395522"/>
        </a:xfrm>
        <a:prstGeom prst="rect">
          <a:avLst/>
        </a:prstGeom>
      </xdr:spPr>
    </xdr:pic>
    <xdr:clientData/>
  </xdr:oneCellAnchor>
  <xdr:twoCellAnchor editAs="oneCell">
    <xdr:from>
      <xdr:col>0</xdr:col>
      <xdr:colOff>285750</xdr:colOff>
      <xdr:row>36</xdr:row>
      <xdr:rowOff>39832</xdr:rowOff>
    </xdr:from>
    <xdr:to>
      <xdr:col>6</xdr:col>
      <xdr:colOff>216753</xdr:colOff>
      <xdr:row>45</xdr:row>
      <xdr:rowOff>70658</xdr:rowOff>
    </xdr:to>
    <xdr:pic>
      <xdr:nvPicPr>
        <xdr:cNvPr id="52" name="Kuva 51">
          <a:extLst>
            <a:ext uri="{FF2B5EF4-FFF2-40B4-BE49-F238E27FC236}">
              <a16:creationId xmlns:a16="http://schemas.microsoft.com/office/drawing/2014/main" id="{88F2A519-2DCB-F7DA-1F06-633E020EB917}"/>
            </a:ext>
          </a:extLst>
        </xdr:cNvPr>
        <xdr:cNvPicPr>
          <a:picLocks noChangeAspect="1"/>
        </xdr:cNvPicPr>
      </xdr:nvPicPr>
      <xdr:blipFill>
        <a:blip xmlns:r="http://schemas.openxmlformats.org/officeDocument/2006/relationships" r:embed="rId5"/>
        <a:stretch>
          <a:fillRect/>
        </a:stretch>
      </xdr:blipFill>
      <xdr:spPr>
        <a:xfrm>
          <a:off x="285750" y="7022523"/>
          <a:ext cx="1759803" cy="1769571"/>
        </a:xfrm>
        <a:prstGeom prst="rect">
          <a:avLst/>
        </a:prstGeom>
      </xdr:spPr>
    </xdr:pic>
    <xdr:clientData/>
  </xdr:twoCellAnchor>
  <xdr:twoCellAnchor editAs="oneCell">
    <xdr:from>
      <xdr:col>6</xdr:col>
      <xdr:colOff>216478</xdr:colOff>
      <xdr:row>36</xdr:row>
      <xdr:rowOff>25977</xdr:rowOff>
    </xdr:from>
    <xdr:to>
      <xdr:col>12</xdr:col>
      <xdr:colOff>113604</xdr:colOff>
      <xdr:row>45</xdr:row>
      <xdr:rowOff>55765</xdr:rowOff>
    </xdr:to>
    <xdr:pic>
      <xdr:nvPicPr>
        <xdr:cNvPr id="53" name="Kuva 52">
          <a:extLst>
            <a:ext uri="{FF2B5EF4-FFF2-40B4-BE49-F238E27FC236}">
              <a16:creationId xmlns:a16="http://schemas.microsoft.com/office/drawing/2014/main" id="{0175C5BF-403D-7B7B-1C7B-F2F77181B3C9}"/>
            </a:ext>
          </a:extLst>
        </xdr:cNvPr>
        <xdr:cNvPicPr>
          <a:picLocks noChangeAspect="1"/>
        </xdr:cNvPicPr>
      </xdr:nvPicPr>
      <xdr:blipFill>
        <a:blip xmlns:r="http://schemas.openxmlformats.org/officeDocument/2006/relationships" r:embed="rId6"/>
        <a:stretch>
          <a:fillRect/>
        </a:stretch>
      </xdr:blipFill>
      <xdr:spPr>
        <a:xfrm>
          <a:off x="1982933" y="7801841"/>
          <a:ext cx="1663580" cy="1749136"/>
        </a:xfrm>
        <a:prstGeom prst="rect">
          <a:avLst/>
        </a:prstGeom>
      </xdr:spPr>
    </xdr:pic>
    <xdr:clientData/>
  </xdr:twoCellAnchor>
  <xdr:twoCellAnchor editAs="oneCell">
    <xdr:from>
      <xdr:col>12</xdr:col>
      <xdr:colOff>164523</xdr:colOff>
      <xdr:row>36</xdr:row>
      <xdr:rowOff>51955</xdr:rowOff>
    </xdr:from>
    <xdr:to>
      <xdr:col>18</xdr:col>
      <xdr:colOff>64492</xdr:colOff>
      <xdr:row>44</xdr:row>
      <xdr:rowOff>185650</xdr:rowOff>
    </xdr:to>
    <xdr:pic>
      <xdr:nvPicPr>
        <xdr:cNvPr id="54" name="Kuva 53">
          <a:extLst>
            <a:ext uri="{FF2B5EF4-FFF2-40B4-BE49-F238E27FC236}">
              <a16:creationId xmlns:a16="http://schemas.microsoft.com/office/drawing/2014/main" id="{3A254843-4F8A-194C-33D2-4400F2F5A3C5}"/>
            </a:ext>
          </a:extLst>
        </xdr:cNvPr>
        <xdr:cNvPicPr>
          <a:picLocks noChangeAspect="1"/>
        </xdr:cNvPicPr>
      </xdr:nvPicPr>
      <xdr:blipFill>
        <a:blip xmlns:r="http://schemas.openxmlformats.org/officeDocument/2006/relationships" r:embed="rId7"/>
        <a:stretch>
          <a:fillRect/>
        </a:stretch>
      </xdr:blipFill>
      <xdr:spPr>
        <a:xfrm>
          <a:off x="3822123" y="7034646"/>
          <a:ext cx="1735696" cy="1678477"/>
        </a:xfrm>
        <a:prstGeom prst="rect">
          <a:avLst/>
        </a:prstGeom>
      </xdr:spPr>
    </xdr:pic>
    <xdr:clientData/>
  </xdr:twoCellAnchor>
  <xdr:twoCellAnchor editAs="oneCell">
    <xdr:from>
      <xdr:col>18</xdr:col>
      <xdr:colOff>76202</xdr:colOff>
      <xdr:row>36</xdr:row>
      <xdr:rowOff>31172</xdr:rowOff>
    </xdr:from>
    <xdr:to>
      <xdr:col>23</xdr:col>
      <xdr:colOff>281410</xdr:colOff>
      <xdr:row>44</xdr:row>
      <xdr:rowOff>169717</xdr:rowOff>
    </xdr:to>
    <xdr:pic>
      <xdr:nvPicPr>
        <xdr:cNvPr id="15" name="Kuva 14">
          <a:extLst>
            <a:ext uri="{FF2B5EF4-FFF2-40B4-BE49-F238E27FC236}">
              <a16:creationId xmlns:a16="http://schemas.microsoft.com/office/drawing/2014/main" id="{DCD17FAE-02A2-D6E9-9FF9-5EF6484DB2B4}"/>
            </a:ext>
          </a:extLst>
        </xdr:cNvPr>
        <xdr:cNvPicPr>
          <a:picLocks noChangeAspect="1"/>
        </xdr:cNvPicPr>
      </xdr:nvPicPr>
      <xdr:blipFill>
        <a:blip xmlns:r="http://schemas.openxmlformats.org/officeDocument/2006/relationships" r:embed="rId8"/>
        <a:stretch>
          <a:fillRect/>
        </a:stretch>
      </xdr:blipFill>
      <xdr:spPr>
        <a:xfrm>
          <a:off x="5569529" y="7013863"/>
          <a:ext cx="1729208" cy="16833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20</xdr:col>
      <xdr:colOff>8658</xdr:colOff>
      <xdr:row>0</xdr:row>
      <xdr:rowOff>0</xdr:rowOff>
    </xdr:from>
    <xdr:to>
      <xdr:col>25</xdr:col>
      <xdr:colOff>3657</xdr:colOff>
      <xdr:row>12</xdr:row>
      <xdr:rowOff>174221</xdr:rowOff>
    </xdr:to>
    <xdr:pic>
      <xdr:nvPicPr>
        <xdr:cNvPr id="7" name="Kuva 6">
          <a:extLst>
            <a:ext uri="{FF2B5EF4-FFF2-40B4-BE49-F238E27FC236}">
              <a16:creationId xmlns:a16="http://schemas.microsoft.com/office/drawing/2014/main" id="{E3B34421-E7F4-B469-4D44-C083444EBACA}"/>
            </a:ext>
          </a:extLst>
        </xdr:cNvPr>
        <xdr:cNvPicPr>
          <a:picLocks noChangeAspect="1"/>
        </xdr:cNvPicPr>
      </xdr:nvPicPr>
      <xdr:blipFill rotWithShape="1">
        <a:blip xmlns:r="http://schemas.openxmlformats.org/officeDocument/2006/relationships" r:embed="rId1"/>
        <a:srcRect l="4795"/>
        <a:stretch/>
      </xdr:blipFill>
      <xdr:spPr>
        <a:xfrm>
          <a:off x="6078681" y="0"/>
          <a:ext cx="1501681" cy="2370686"/>
        </a:xfrm>
        <a:prstGeom prst="rect">
          <a:avLst/>
        </a:prstGeom>
      </xdr:spPr>
    </xdr:pic>
    <xdr:clientData/>
  </xdr:twoCellAnchor>
  <xdr:twoCellAnchor editAs="oneCell">
    <xdr:from>
      <xdr:col>22</xdr:col>
      <xdr:colOff>147206</xdr:colOff>
      <xdr:row>43</xdr:row>
      <xdr:rowOff>154686</xdr:rowOff>
    </xdr:from>
    <xdr:to>
      <xdr:col>31</xdr:col>
      <xdr:colOff>19236</xdr:colOff>
      <xdr:row>63</xdr:row>
      <xdr:rowOff>157986</xdr:rowOff>
    </xdr:to>
    <xdr:pic>
      <xdr:nvPicPr>
        <xdr:cNvPr id="2" name="Kuva 1">
          <a:extLst>
            <a:ext uri="{FF2B5EF4-FFF2-40B4-BE49-F238E27FC236}">
              <a16:creationId xmlns:a16="http://schemas.microsoft.com/office/drawing/2014/main" id="{58A89F52-D002-CDFA-DD75-F0EF18BFE2F0}"/>
            </a:ext>
          </a:extLst>
        </xdr:cNvPr>
        <xdr:cNvPicPr>
          <a:picLocks noChangeAspect="1"/>
        </xdr:cNvPicPr>
      </xdr:nvPicPr>
      <xdr:blipFill>
        <a:blip xmlns:r="http://schemas.openxmlformats.org/officeDocument/2006/relationships" r:embed="rId2"/>
        <a:stretch>
          <a:fillRect/>
        </a:stretch>
      </xdr:blipFill>
      <xdr:spPr>
        <a:xfrm>
          <a:off x="6823365" y="8839754"/>
          <a:ext cx="2647788" cy="3708526"/>
        </a:xfrm>
        <a:prstGeom prst="rect">
          <a:avLst/>
        </a:prstGeom>
      </xdr:spPr>
    </xdr:pic>
    <xdr:clientData/>
  </xdr:twoCellAnchor>
  <xdr:twoCellAnchor editAs="oneCell">
    <xdr:from>
      <xdr:col>23</xdr:col>
      <xdr:colOff>129888</xdr:colOff>
      <xdr:row>36</xdr:row>
      <xdr:rowOff>164524</xdr:rowOff>
    </xdr:from>
    <xdr:to>
      <xdr:col>24</xdr:col>
      <xdr:colOff>240526</xdr:colOff>
      <xdr:row>39</xdr:row>
      <xdr:rowOff>11925</xdr:rowOff>
    </xdr:to>
    <xdr:pic>
      <xdr:nvPicPr>
        <xdr:cNvPr id="26" name="Kuva 25">
          <a:extLst>
            <a:ext uri="{FF2B5EF4-FFF2-40B4-BE49-F238E27FC236}">
              <a16:creationId xmlns:a16="http://schemas.microsoft.com/office/drawing/2014/main" id="{492248F3-2175-46E5-BE0E-355F22D8F8F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44988" y="7774999"/>
          <a:ext cx="396388" cy="394656"/>
        </a:xfrm>
        <a:prstGeom prst="rect">
          <a:avLst/>
        </a:prstGeom>
      </xdr:spPr>
    </xdr:pic>
    <xdr:clientData/>
  </xdr:twoCellAnchor>
  <xdr:twoCellAnchor editAs="oneCell">
    <xdr:from>
      <xdr:col>27</xdr:col>
      <xdr:colOff>262572</xdr:colOff>
      <xdr:row>41</xdr:row>
      <xdr:rowOff>54751</xdr:rowOff>
    </xdr:from>
    <xdr:to>
      <xdr:col>29</xdr:col>
      <xdr:colOff>9528</xdr:colOff>
      <xdr:row>43</xdr:row>
      <xdr:rowOff>58882</xdr:rowOff>
    </xdr:to>
    <xdr:pic>
      <xdr:nvPicPr>
        <xdr:cNvPr id="27" name="Kuva 26">
          <a:extLst>
            <a:ext uri="{FF2B5EF4-FFF2-40B4-BE49-F238E27FC236}">
              <a16:creationId xmlns:a16="http://schemas.microsoft.com/office/drawing/2014/main" id="{815C111B-D102-419C-976B-3B910249258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211617" y="8021115"/>
          <a:ext cx="396388" cy="393790"/>
        </a:xfrm>
        <a:prstGeom prst="rect">
          <a:avLst/>
        </a:prstGeom>
      </xdr:spPr>
    </xdr:pic>
    <xdr:clientData/>
  </xdr:twoCellAnchor>
  <xdr:twoCellAnchor editAs="oneCell">
    <xdr:from>
      <xdr:col>25</xdr:col>
      <xdr:colOff>126820</xdr:colOff>
      <xdr:row>39</xdr:row>
      <xdr:rowOff>126818</xdr:rowOff>
    </xdr:from>
    <xdr:to>
      <xdr:col>26</xdr:col>
      <xdr:colOff>226201</xdr:colOff>
      <xdr:row>41</xdr:row>
      <xdr:rowOff>140474</xdr:rowOff>
    </xdr:to>
    <xdr:pic>
      <xdr:nvPicPr>
        <xdr:cNvPr id="28" name="Kuva 27">
          <a:extLst>
            <a:ext uri="{FF2B5EF4-FFF2-40B4-BE49-F238E27FC236}">
              <a16:creationId xmlns:a16="http://schemas.microsoft.com/office/drawing/2014/main" id="{FA7218AA-DA94-49EE-9B7B-52927CD076E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222945" y="7737293"/>
          <a:ext cx="394656" cy="394656"/>
        </a:xfrm>
        <a:prstGeom prst="rect">
          <a:avLst/>
        </a:prstGeom>
      </xdr:spPr>
    </xdr:pic>
    <xdr:clientData/>
  </xdr:twoCellAnchor>
  <xdr:oneCellAnchor>
    <xdr:from>
      <xdr:col>27</xdr:col>
      <xdr:colOff>175979</xdr:colOff>
      <xdr:row>39</xdr:row>
      <xdr:rowOff>115364</xdr:rowOff>
    </xdr:from>
    <xdr:ext cx="395522" cy="395522"/>
    <xdr:pic>
      <xdr:nvPicPr>
        <xdr:cNvPr id="29" name="Kuva 28">
          <a:extLst>
            <a:ext uri="{FF2B5EF4-FFF2-40B4-BE49-F238E27FC236}">
              <a16:creationId xmlns:a16="http://schemas.microsoft.com/office/drawing/2014/main" id="{5189EF80-5AEF-4F8F-B179-C53A0AE96F8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125024" y="7700728"/>
          <a:ext cx="395522" cy="395522"/>
        </a:xfrm>
        <a:prstGeom prst="rect">
          <a:avLst/>
        </a:prstGeom>
      </xdr:spPr>
    </xdr:pic>
    <xdr:clientData/>
  </xdr:oneCellAnchor>
  <xdr:oneCellAnchor>
    <xdr:from>
      <xdr:col>26</xdr:col>
      <xdr:colOff>48888</xdr:colOff>
      <xdr:row>41</xdr:row>
      <xdr:rowOff>31569</xdr:rowOff>
    </xdr:from>
    <xdr:ext cx="395522" cy="395522"/>
    <xdr:pic>
      <xdr:nvPicPr>
        <xdr:cNvPr id="30" name="Kuva 29">
          <a:extLst>
            <a:ext uri="{FF2B5EF4-FFF2-40B4-BE49-F238E27FC236}">
              <a16:creationId xmlns:a16="http://schemas.microsoft.com/office/drawing/2014/main" id="{2DFA5900-1ECA-4960-8B5F-DC6E2D32975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440288" y="8023044"/>
          <a:ext cx="395522" cy="395522"/>
        </a:xfrm>
        <a:prstGeom prst="rect">
          <a:avLst/>
        </a:prstGeom>
      </xdr:spPr>
    </xdr:pic>
    <xdr:clientData/>
  </xdr:oneCellAnchor>
  <xdr:oneCellAnchor>
    <xdr:from>
      <xdr:col>23</xdr:col>
      <xdr:colOff>112569</xdr:colOff>
      <xdr:row>39</xdr:row>
      <xdr:rowOff>147206</xdr:rowOff>
    </xdr:from>
    <xdr:ext cx="395522" cy="395522"/>
    <xdr:pic>
      <xdr:nvPicPr>
        <xdr:cNvPr id="31" name="Kuva 30">
          <a:extLst>
            <a:ext uri="{FF2B5EF4-FFF2-40B4-BE49-F238E27FC236}">
              <a16:creationId xmlns:a16="http://schemas.microsoft.com/office/drawing/2014/main" id="{263C2834-AEB8-4396-83C7-329688441B6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27669" y="8338706"/>
          <a:ext cx="395522" cy="395522"/>
        </a:xfrm>
        <a:prstGeom prst="rect">
          <a:avLst/>
        </a:prstGeom>
      </xdr:spPr>
    </xdr:pic>
    <xdr:clientData/>
  </xdr:oneCellAnchor>
  <xdr:oneCellAnchor>
    <xdr:from>
      <xdr:col>27</xdr:col>
      <xdr:colOff>158662</xdr:colOff>
      <xdr:row>43</xdr:row>
      <xdr:rowOff>28774</xdr:rowOff>
    </xdr:from>
    <xdr:ext cx="395522" cy="395522"/>
    <xdr:pic>
      <xdr:nvPicPr>
        <xdr:cNvPr id="32" name="Kuva 31">
          <a:extLst>
            <a:ext uri="{FF2B5EF4-FFF2-40B4-BE49-F238E27FC236}">
              <a16:creationId xmlns:a16="http://schemas.microsoft.com/office/drawing/2014/main" id="{A2CA8858-018D-4431-A517-1CC71EB980E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107707" y="8384797"/>
          <a:ext cx="395522" cy="395522"/>
        </a:xfrm>
        <a:prstGeom prst="rect">
          <a:avLst/>
        </a:prstGeom>
      </xdr:spPr>
    </xdr:pic>
    <xdr:clientData/>
  </xdr:oneCellAnchor>
  <xdr:oneCellAnchor>
    <xdr:from>
      <xdr:col>25</xdr:col>
      <xdr:colOff>83525</xdr:colOff>
      <xdr:row>42</xdr:row>
      <xdr:rowOff>100841</xdr:rowOff>
    </xdr:from>
    <xdr:ext cx="395522" cy="395522"/>
    <xdr:pic>
      <xdr:nvPicPr>
        <xdr:cNvPr id="33" name="Kuva 32">
          <a:extLst>
            <a:ext uri="{FF2B5EF4-FFF2-40B4-BE49-F238E27FC236}">
              <a16:creationId xmlns:a16="http://schemas.microsoft.com/office/drawing/2014/main" id="{E0046F8C-78CF-45AF-A411-215F7D3C27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179650" y="8292341"/>
          <a:ext cx="395522" cy="395522"/>
        </a:xfrm>
        <a:prstGeom prst="rect">
          <a:avLst/>
        </a:prstGeom>
      </xdr:spPr>
    </xdr:pic>
    <xdr:clientData/>
  </xdr:oneCellAnchor>
  <xdr:oneCellAnchor>
    <xdr:from>
      <xdr:col>23</xdr:col>
      <xdr:colOff>268433</xdr:colOff>
      <xdr:row>41</xdr:row>
      <xdr:rowOff>51956</xdr:rowOff>
    </xdr:from>
    <xdr:ext cx="395522" cy="395522"/>
    <xdr:pic>
      <xdr:nvPicPr>
        <xdr:cNvPr id="34" name="Kuva 33">
          <a:extLst>
            <a:ext uri="{FF2B5EF4-FFF2-40B4-BE49-F238E27FC236}">
              <a16:creationId xmlns:a16="http://schemas.microsoft.com/office/drawing/2014/main" id="{335283ED-7EEE-45EA-B542-8561BCB70C5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83533" y="8624456"/>
          <a:ext cx="395522" cy="395522"/>
        </a:xfrm>
        <a:prstGeom prst="rect">
          <a:avLst/>
        </a:prstGeom>
      </xdr:spPr>
    </xdr:pic>
    <xdr:clientData/>
  </xdr:oneCellAnchor>
  <xdr:oneCellAnchor>
    <xdr:from>
      <xdr:col>26</xdr:col>
      <xdr:colOff>31569</xdr:colOff>
      <xdr:row>43</xdr:row>
      <xdr:rowOff>100841</xdr:rowOff>
    </xdr:from>
    <xdr:ext cx="395522" cy="395522"/>
    <xdr:pic>
      <xdr:nvPicPr>
        <xdr:cNvPr id="36" name="Kuva 35">
          <a:extLst>
            <a:ext uri="{FF2B5EF4-FFF2-40B4-BE49-F238E27FC236}">
              <a16:creationId xmlns:a16="http://schemas.microsoft.com/office/drawing/2014/main" id="{6390A47B-C569-48E0-AC6A-DEB83710789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422969" y="8482841"/>
          <a:ext cx="395522" cy="395522"/>
        </a:xfrm>
        <a:prstGeom prst="rect">
          <a:avLst/>
        </a:prstGeom>
      </xdr:spPr>
    </xdr:pic>
    <xdr:clientData/>
  </xdr:oneCellAnchor>
  <xdr:oneCellAnchor>
    <xdr:from>
      <xdr:col>24</xdr:col>
      <xdr:colOff>60616</xdr:colOff>
      <xdr:row>38</xdr:row>
      <xdr:rowOff>51955</xdr:rowOff>
    </xdr:from>
    <xdr:ext cx="395522" cy="395522"/>
    <xdr:pic>
      <xdr:nvPicPr>
        <xdr:cNvPr id="37" name="Kuva 36">
          <a:extLst>
            <a:ext uri="{FF2B5EF4-FFF2-40B4-BE49-F238E27FC236}">
              <a16:creationId xmlns:a16="http://schemas.microsoft.com/office/drawing/2014/main" id="{4E468B13-A03F-46DA-8D18-E857CB0CF71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70991" y="8043430"/>
          <a:ext cx="395522" cy="395522"/>
        </a:xfrm>
        <a:prstGeom prst="rect">
          <a:avLst/>
        </a:prstGeom>
      </xdr:spPr>
    </xdr:pic>
    <xdr:clientData/>
  </xdr:oneCellAnchor>
  <xdr:oneCellAnchor>
    <xdr:from>
      <xdr:col>28</xdr:col>
      <xdr:colOff>259772</xdr:colOff>
      <xdr:row>42</xdr:row>
      <xdr:rowOff>173182</xdr:rowOff>
    </xdr:from>
    <xdr:ext cx="395522" cy="395522"/>
    <xdr:pic>
      <xdr:nvPicPr>
        <xdr:cNvPr id="39" name="Kuva 38">
          <a:extLst>
            <a:ext uri="{FF2B5EF4-FFF2-40B4-BE49-F238E27FC236}">
              <a16:creationId xmlns:a16="http://schemas.microsoft.com/office/drawing/2014/main" id="{DE6FE38E-D190-4FFA-9623-28FE78E51BE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503227" y="8338705"/>
          <a:ext cx="395522" cy="395522"/>
        </a:xfrm>
        <a:prstGeom prst="rect">
          <a:avLst/>
        </a:prstGeom>
      </xdr:spPr>
    </xdr:pic>
    <xdr:clientData/>
  </xdr:oneCellAnchor>
  <xdr:oneCellAnchor>
    <xdr:from>
      <xdr:col>28</xdr:col>
      <xdr:colOff>346361</xdr:colOff>
      <xdr:row>40</xdr:row>
      <xdr:rowOff>103908</xdr:rowOff>
    </xdr:from>
    <xdr:ext cx="395522" cy="395522"/>
    <xdr:pic>
      <xdr:nvPicPr>
        <xdr:cNvPr id="40" name="Kuva 39">
          <a:extLst>
            <a:ext uri="{FF2B5EF4-FFF2-40B4-BE49-F238E27FC236}">
              <a16:creationId xmlns:a16="http://schemas.microsoft.com/office/drawing/2014/main" id="{97A0F718-DBFC-4246-A0FD-13E524A2215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589816" y="7879772"/>
          <a:ext cx="395522" cy="395522"/>
        </a:xfrm>
        <a:prstGeom prst="rect">
          <a:avLst/>
        </a:prstGeom>
      </xdr:spPr>
    </xdr:pic>
    <xdr:clientData/>
  </xdr:oneCellAnchor>
  <xdr:oneCellAnchor>
    <xdr:from>
      <xdr:col>22</xdr:col>
      <xdr:colOff>259773</xdr:colOff>
      <xdr:row>42</xdr:row>
      <xdr:rowOff>112568</xdr:rowOff>
    </xdr:from>
    <xdr:ext cx="395522" cy="395522"/>
    <xdr:pic>
      <xdr:nvPicPr>
        <xdr:cNvPr id="41" name="Kuva 40">
          <a:extLst>
            <a:ext uri="{FF2B5EF4-FFF2-40B4-BE49-F238E27FC236}">
              <a16:creationId xmlns:a16="http://schemas.microsoft.com/office/drawing/2014/main" id="{00B6CE6A-21A4-4B43-8AE3-E4F111B7AE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45432" y="8849591"/>
          <a:ext cx="395522" cy="395522"/>
        </a:xfrm>
        <a:prstGeom prst="rect">
          <a:avLst/>
        </a:prstGeom>
      </xdr:spPr>
    </xdr:pic>
    <xdr:clientData/>
  </xdr:oneCellAnchor>
  <xdr:oneCellAnchor>
    <xdr:from>
      <xdr:col>23</xdr:col>
      <xdr:colOff>121228</xdr:colOff>
      <xdr:row>44</xdr:row>
      <xdr:rowOff>17318</xdr:rowOff>
    </xdr:from>
    <xdr:ext cx="395522" cy="395522"/>
    <xdr:pic>
      <xdr:nvPicPr>
        <xdr:cNvPr id="42" name="Kuva 41">
          <a:extLst>
            <a:ext uri="{FF2B5EF4-FFF2-40B4-BE49-F238E27FC236}">
              <a16:creationId xmlns:a16="http://schemas.microsoft.com/office/drawing/2014/main" id="{6EAC980B-7B51-4607-8494-731985FFB00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901296" y="9135341"/>
          <a:ext cx="395522" cy="395522"/>
        </a:xfrm>
        <a:prstGeom prst="rect">
          <a:avLst/>
        </a:prstGeom>
      </xdr:spPr>
    </xdr:pic>
    <xdr:clientData/>
  </xdr:oneCellAnchor>
  <xdr:twoCellAnchor editAs="oneCell">
    <xdr:from>
      <xdr:col>5</xdr:col>
      <xdr:colOff>202970</xdr:colOff>
      <xdr:row>37</xdr:row>
      <xdr:rowOff>0</xdr:rowOff>
    </xdr:from>
    <xdr:to>
      <xdr:col>10</xdr:col>
      <xdr:colOff>89985</xdr:colOff>
      <xdr:row>44</xdr:row>
      <xdr:rowOff>134652</xdr:rowOff>
    </xdr:to>
    <xdr:pic>
      <xdr:nvPicPr>
        <xdr:cNvPr id="3" name="Kuva 2">
          <a:extLst>
            <a:ext uri="{FF2B5EF4-FFF2-40B4-BE49-F238E27FC236}">
              <a16:creationId xmlns:a16="http://schemas.microsoft.com/office/drawing/2014/main" id="{3ECF91FA-154D-EB57-8C07-5E08ADDFB42E}"/>
            </a:ext>
          </a:extLst>
        </xdr:cNvPr>
        <xdr:cNvPicPr>
          <a:picLocks noChangeAspect="1"/>
        </xdr:cNvPicPr>
      </xdr:nvPicPr>
      <xdr:blipFill>
        <a:blip xmlns:r="http://schemas.openxmlformats.org/officeDocument/2006/relationships" r:embed="rId6"/>
        <a:stretch>
          <a:fillRect/>
        </a:stretch>
      </xdr:blipFill>
      <xdr:spPr>
        <a:xfrm>
          <a:off x="1718311" y="7560765"/>
          <a:ext cx="1402356" cy="1462956"/>
        </a:xfrm>
        <a:prstGeom prst="rect">
          <a:avLst/>
        </a:prstGeom>
      </xdr:spPr>
    </xdr:pic>
    <xdr:clientData/>
  </xdr:twoCellAnchor>
  <xdr:twoCellAnchor editAs="oneCell">
    <xdr:from>
      <xdr:col>10</xdr:col>
      <xdr:colOff>150872</xdr:colOff>
      <xdr:row>37</xdr:row>
      <xdr:rowOff>26844</xdr:rowOff>
    </xdr:from>
    <xdr:to>
      <xdr:col>15</xdr:col>
      <xdr:colOff>22264</xdr:colOff>
      <xdr:row>44</xdr:row>
      <xdr:rowOff>135083</xdr:rowOff>
    </xdr:to>
    <xdr:pic>
      <xdr:nvPicPr>
        <xdr:cNvPr id="4" name="Kuva 3">
          <a:extLst>
            <a:ext uri="{FF2B5EF4-FFF2-40B4-BE49-F238E27FC236}">
              <a16:creationId xmlns:a16="http://schemas.microsoft.com/office/drawing/2014/main" id="{63C6DC0D-0EA2-BBA1-7D8E-3EFCD8C39809}"/>
            </a:ext>
          </a:extLst>
        </xdr:cNvPr>
        <xdr:cNvPicPr>
          <a:picLocks noChangeAspect="1"/>
        </xdr:cNvPicPr>
      </xdr:nvPicPr>
      <xdr:blipFill>
        <a:blip xmlns:r="http://schemas.openxmlformats.org/officeDocument/2006/relationships" r:embed="rId7"/>
        <a:stretch>
          <a:fillRect/>
        </a:stretch>
      </xdr:blipFill>
      <xdr:spPr>
        <a:xfrm>
          <a:off x="3181554" y="7560253"/>
          <a:ext cx="1386733" cy="1436543"/>
        </a:xfrm>
        <a:prstGeom prst="rect">
          <a:avLst/>
        </a:prstGeom>
      </xdr:spPr>
    </xdr:pic>
    <xdr:clientData/>
  </xdr:twoCellAnchor>
  <xdr:twoCellAnchor editAs="oneCell">
    <xdr:from>
      <xdr:col>15</xdr:col>
      <xdr:colOff>21128</xdr:colOff>
      <xdr:row>37</xdr:row>
      <xdr:rowOff>21128</xdr:rowOff>
    </xdr:from>
    <xdr:to>
      <xdr:col>19</xdr:col>
      <xdr:colOff>184247</xdr:colOff>
      <xdr:row>44</xdr:row>
      <xdr:rowOff>143742</xdr:rowOff>
    </xdr:to>
    <xdr:pic>
      <xdr:nvPicPr>
        <xdr:cNvPr id="5" name="Kuva 4">
          <a:extLst>
            <a:ext uri="{FF2B5EF4-FFF2-40B4-BE49-F238E27FC236}">
              <a16:creationId xmlns:a16="http://schemas.microsoft.com/office/drawing/2014/main" id="{38335969-4796-DDE4-C148-EDA6A61680A3}"/>
            </a:ext>
          </a:extLst>
        </xdr:cNvPr>
        <xdr:cNvPicPr>
          <a:picLocks noChangeAspect="1"/>
        </xdr:cNvPicPr>
      </xdr:nvPicPr>
      <xdr:blipFill>
        <a:blip xmlns:r="http://schemas.openxmlformats.org/officeDocument/2006/relationships" r:embed="rId8"/>
        <a:stretch>
          <a:fillRect/>
        </a:stretch>
      </xdr:blipFill>
      <xdr:spPr>
        <a:xfrm>
          <a:off x="4567151" y="7554537"/>
          <a:ext cx="1384051" cy="1450918"/>
        </a:xfrm>
        <a:prstGeom prst="rect">
          <a:avLst/>
        </a:prstGeom>
      </xdr:spPr>
    </xdr:pic>
    <xdr:clientData/>
  </xdr:twoCellAnchor>
  <xdr:twoCellAnchor editAs="oneCell">
    <xdr:from>
      <xdr:col>0</xdr:col>
      <xdr:colOff>291169</xdr:colOff>
      <xdr:row>36</xdr:row>
      <xdr:rowOff>179589</xdr:rowOff>
    </xdr:from>
    <xdr:to>
      <xdr:col>5</xdr:col>
      <xdr:colOff>185132</xdr:colOff>
      <xdr:row>44</xdr:row>
      <xdr:rowOff>139961</xdr:rowOff>
    </xdr:to>
    <xdr:pic>
      <xdr:nvPicPr>
        <xdr:cNvPr id="6" name="Kuva 5">
          <a:extLst>
            <a:ext uri="{FF2B5EF4-FFF2-40B4-BE49-F238E27FC236}">
              <a16:creationId xmlns:a16="http://schemas.microsoft.com/office/drawing/2014/main" id="{E71AE9E2-EDA8-0D50-A1FE-78473E3D98D1}"/>
            </a:ext>
          </a:extLst>
        </xdr:cNvPr>
        <xdr:cNvPicPr>
          <a:picLocks noChangeAspect="1"/>
        </xdr:cNvPicPr>
      </xdr:nvPicPr>
      <xdr:blipFill>
        <a:blip xmlns:r="http://schemas.openxmlformats.org/officeDocument/2006/relationships" r:embed="rId9"/>
        <a:stretch>
          <a:fillRect/>
        </a:stretch>
      </xdr:blipFill>
      <xdr:spPr>
        <a:xfrm>
          <a:off x="291169" y="6982171"/>
          <a:ext cx="1417963" cy="14912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22169</xdr:colOff>
      <xdr:row>4</xdr:row>
      <xdr:rowOff>76200</xdr:rowOff>
    </xdr:from>
    <xdr:to>
      <xdr:col>25</xdr:col>
      <xdr:colOff>2500</xdr:colOff>
      <xdr:row>13</xdr:row>
      <xdr:rowOff>0</xdr:rowOff>
    </xdr:to>
    <xdr:pic>
      <xdr:nvPicPr>
        <xdr:cNvPr id="4" name="Picture 3" descr="Lucifer' Season 6 Episode Count Revealed—And It's Less Than Fans Wanted">
          <a:extLst>
            <a:ext uri="{FF2B5EF4-FFF2-40B4-BE49-F238E27FC236}">
              <a16:creationId xmlns:a16="http://schemas.microsoft.com/office/drawing/2014/main" id="{13A563D3-0CBD-46E7-B2AB-E886DD997804}"/>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5868" r="11999"/>
        <a:stretch/>
      </xdr:blipFill>
      <xdr:spPr bwMode="auto">
        <a:xfrm>
          <a:off x="5422844" y="838200"/>
          <a:ext cx="1809131" cy="164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36</xdr:row>
      <xdr:rowOff>83820</xdr:rowOff>
    </xdr:from>
    <xdr:to>
      <xdr:col>5</xdr:col>
      <xdr:colOff>106680</xdr:colOff>
      <xdr:row>43</xdr:row>
      <xdr:rowOff>55367</xdr:rowOff>
    </xdr:to>
    <xdr:pic>
      <xdr:nvPicPr>
        <xdr:cNvPr id="10" name="Kuva 9">
          <a:extLst>
            <a:ext uri="{FF2B5EF4-FFF2-40B4-BE49-F238E27FC236}">
              <a16:creationId xmlns:a16="http://schemas.microsoft.com/office/drawing/2014/main" id="{2F077A88-8FC1-C318-3B6A-40FBE25F854A}"/>
            </a:ext>
          </a:extLst>
        </xdr:cNvPr>
        <xdr:cNvPicPr>
          <a:picLocks noChangeAspect="1"/>
        </xdr:cNvPicPr>
      </xdr:nvPicPr>
      <xdr:blipFill rotWithShape="1">
        <a:blip xmlns:r="http://schemas.openxmlformats.org/officeDocument/2006/relationships" r:embed="rId2"/>
        <a:srcRect t="24351"/>
        <a:stretch/>
      </xdr:blipFill>
      <xdr:spPr>
        <a:xfrm>
          <a:off x="38100" y="6896100"/>
          <a:ext cx="1379220" cy="1404107"/>
        </a:xfrm>
        <a:prstGeom prst="rect">
          <a:avLst/>
        </a:prstGeom>
      </xdr:spPr>
    </xdr:pic>
    <xdr:clientData/>
  </xdr:twoCellAnchor>
  <xdr:twoCellAnchor editAs="oneCell">
    <xdr:from>
      <xdr:col>5</xdr:col>
      <xdr:colOff>129540</xdr:colOff>
      <xdr:row>36</xdr:row>
      <xdr:rowOff>83820</xdr:rowOff>
    </xdr:from>
    <xdr:to>
      <xdr:col>9</xdr:col>
      <xdr:colOff>257955</xdr:colOff>
      <xdr:row>43</xdr:row>
      <xdr:rowOff>60960</xdr:rowOff>
    </xdr:to>
    <xdr:pic>
      <xdr:nvPicPr>
        <xdr:cNvPr id="11" name="Kuva 10">
          <a:extLst>
            <a:ext uri="{FF2B5EF4-FFF2-40B4-BE49-F238E27FC236}">
              <a16:creationId xmlns:a16="http://schemas.microsoft.com/office/drawing/2014/main" id="{7E1979A4-20CF-3B7F-23C0-172FD9B3C878}"/>
            </a:ext>
          </a:extLst>
        </xdr:cNvPr>
        <xdr:cNvPicPr>
          <a:picLocks noChangeAspect="1"/>
        </xdr:cNvPicPr>
      </xdr:nvPicPr>
      <xdr:blipFill>
        <a:blip xmlns:r="http://schemas.openxmlformats.org/officeDocument/2006/relationships" r:embed="rId3"/>
        <a:stretch>
          <a:fillRect/>
        </a:stretch>
      </xdr:blipFill>
      <xdr:spPr>
        <a:xfrm>
          <a:off x="1440180" y="7071360"/>
          <a:ext cx="1347615" cy="1409700"/>
        </a:xfrm>
        <a:prstGeom prst="rect">
          <a:avLst/>
        </a:prstGeom>
      </xdr:spPr>
    </xdr:pic>
    <xdr:clientData/>
  </xdr:twoCellAnchor>
  <xdr:twoCellAnchor editAs="oneCell">
    <xdr:from>
      <xdr:col>9</xdr:col>
      <xdr:colOff>266701</xdr:colOff>
      <xdr:row>36</xdr:row>
      <xdr:rowOff>60961</xdr:rowOff>
    </xdr:from>
    <xdr:to>
      <xdr:col>14</xdr:col>
      <xdr:colOff>137874</xdr:colOff>
      <xdr:row>43</xdr:row>
      <xdr:rowOff>68580</xdr:rowOff>
    </xdr:to>
    <xdr:pic>
      <xdr:nvPicPr>
        <xdr:cNvPr id="12" name="Kuva 11">
          <a:extLst>
            <a:ext uri="{FF2B5EF4-FFF2-40B4-BE49-F238E27FC236}">
              <a16:creationId xmlns:a16="http://schemas.microsoft.com/office/drawing/2014/main" id="{C4280FD6-CC47-E633-B2A6-A787C28CC324}"/>
            </a:ext>
          </a:extLst>
        </xdr:cNvPr>
        <xdr:cNvPicPr>
          <a:picLocks noChangeAspect="1"/>
        </xdr:cNvPicPr>
      </xdr:nvPicPr>
      <xdr:blipFill>
        <a:blip xmlns:r="http://schemas.openxmlformats.org/officeDocument/2006/relationships" r:embed="rId4"/>
        <a:stretch>
          <a:fillRect/>
        </a:stretch>
      </xdr:blipFill>
      <xdr:spPr>
        <a:xfrm>
          <a:off x="2796541" y="7048501"/>
          <a:ext cx="1395173" cy="1440179"/>
        </a:xfrm>
        <a:prstGeom prst="rect">
          <a:avLst/>
        </a:prstGeom>
      </xdr:spPr>
    </xdr:pic>
    <xdr:clientData/>
  </xdr:twoCellAnchor>
  <xdr:twoCellAnchor editAs="oneCell">
    <xdr:from>
      <xdr:col>1</xdr:col>
      <xdr:colOff>22860</xdr:colOff>
      <xdr:row>43</xdr:row>
      <xdr:rowOff>71724</xdr:rowOff>
    </xdr:from>
    <xdr:to>
      <xdr:col>13</xdr:col>
      <xdr:colOff>89883</xdr:colOff>
      <xdr:row>55</xdr:row>
      <xdr:rowOff>128591</xdr:rowOff>
    </xdr:to>
    <xdr:pic>
      <xdr:nvPicPr>
        <xdr:cNvPr id="13" name="Kuva 12">
          <a:extLst>
            <a:ext uri="{FF2B5EF4-FFF2-40B4-BE49-F238E27FC236}">
              <a16:creationId xmlns:a16="http://schemas.microsoft.com/office/drawing/2014/main" id="{4EABE87D-BDC4-5439-7F48-86BCCFE97397}"/>
            </a:ext>
          </a:extLst>
        </xdr:cNvPr>
        <xdr:cNvPicPr>
          <a:picLocks noChangeAspect="1"/>
        </xdr:cNvPicPr>
      </xdr:nvPicPr>
      <xdr:blipFill>
        <a:blip xmlns:r="http://schemas.openxmlformats.org/officeDocument/2006/relationships" r:embed="rId5"/>
        <a:stretch>
          <a:fillRect/>
        </a:stretch>
      </xdr:blipFill>
      <xdr:spPr>
        <a:xfrm>
          <a:off x="114300" y="8316564"/>
          <a:ext cx="3724623" cy="2266667"/>
        </a:xfrm>
        <a:prstGeom prst="rect">
          <a:avLst/>
        </a:prstGeom>
      </xdr:spPr>
    </xdr:pic>
    <xdr:clientData/>
  </xdr:twoCellAnchor>
  <xdr:twoCellAnchor editAs="oneCell">
    <xdr:from>
      <xdr:col>13</xdr:col>
      <xdr:colOff>25427</xdr:colOff>
      <xdr:row>43</xdr:row>
      <xdr:rowOff>91439</xdr:rowOff>
    </xdr:from>
    <xdr:to>
      <xdr:col>24</xdr:col>
      <xdr:colOff>266701</xdr:colOff>
      <xdr:row>55</xdr:row>
      <xdr:rowOff>117012</xdr:rowOff>
    </xdr:to>
    <xdr:pic>
      <xdr:nvPicPr>
        <xdr:cNvPr id="14" name="Kuva 13">
          <a:extLst>
            <a:ext uri="{FF2B5EF4-FFF2-40B4-BE49-F238E27FC236}">
              <a16:creationId xmlns:a16="http://schemas.microsoft.com/office/drawing/2014/main" id="{CC399125-3E9E-DC83-92DD-01D4067271B1}"/>
            </a:ext>
          </a:extLst>
        </xdr:cNvPr>
        <xdr:cNvPicPr>
          <a:picLocks noChangeAspect="1"/>
        </xdr:cNvPicPr>
      </xdr:nvPicPr>
      <xdr:blipFill>
        <a:blip xmlns:r="http://schemas.openxmlformats.org/officeDocument/2006/relationships" r:embed="rId6"/>
        <a:stretch>
          <a:fillRect/>
        </a:stretch>
      </xdr:blipFill>
      <xdr:spPr>
        <a:xfrm>
          <a:off x="3774467" y="8336279"/>
          <a:ext cx="3594074" cy="2235373"/>
        </a:xfrm>
        <a:prstGeom prst="rect">
          <a:avLst/>
        </a:prstGeom>
      </xdr:spPr>
    </xdr:pic>
    <xdr:clientData/>
  </xdr:twoCellAnchor>
  <xdr:twoCellAnchor editAs="oneCell">
    <xdr:from>
      <xdr:col>1</xdr:col>
      <xdr:colOff>22860</xdr:colOff>
      <xdr:row>55</xdr:row>
      <xdr:rowOff>160019</xdr:rowOff>
    </xdr:from>
    <xdr:to>
      <xdr:col>3</xdr:col>
      <xdr:colOff>160020</xdr:colOff>
      <xdr:row>68</xdr:row>
      <xdr:rowOff>132760</xdr:rowOff>
    </xdr:to>
    <xdr:pic>
      <xdr:nvPicPr>
        <xdr:cNvPr id="15" name="Kuva 14">
          <a:extLst>
            <a:ext uri="{FF2B5EF4-FFF2-40B4-BE49-F238E27FC236}">
              <a16:creationId xmlns:a16="http://schemas.microsoft.com/office/drawing/2014/main" id="{49AF0DA3-2CD6-E780-1A6B-8ACEFB77C97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4300" y="10614659"/>
          <a:ext cx="746760" cy="235018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33447</xdr:colOff>
      <xdr:row>0</xdr:row>
      <xdr:rowOff>19051</xdr:rowOff>
    </xdr:from>
    <xdr:to>
      <xdr:col>12</xdr:col>
      <xdr:colOff>33655</xdr:colOff>
      <xdr:row>18</xdr:row>
      <xdr:rowOff>1</xdr:rowOff>
    </xdr:to>
    <xdr:pic>
      <xdr:nvPicPr>
        <xdr:cNvPr id="2" name="Kuva 1">
          <a:extLst>
            <a:ext uri="{FF2B5EF4-FFF2-40B4-BE49-F238E27FC236}">
              <a16:creationId xmlns:a16="http://schemas.microsoft.com/office/drawing/2014/main" id="{F3E066A0-6177-43CA-8FDB-BB9C3400335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79267" y="19051"/>
          <a:ext cx="2524333" cy="3470910"/>
        </a:xfrm>
        <a:prstGeom prst="rect">
          <a:avLst/>
        </a:prstGeom>
      </xdr:spPr>
    </xdr:pic>
    <xdr:clientData/>
  </xdr:twoCellAnchor>
  <xdr:twoCellAnchor editAs="oneCell">
    <xdr:from>
      <xdr:col>3</xdr:col>
      <xdr:colOff>213888</xdr:colOff>
      <xdr:row>20</xdr:row>
      <xdr:rowOff>3523</xdr:rowOff>
    </xdr:from>
    <xdr:to>
      <xdr:col>12</xdr:col>
      <xdr:colOff>1269</xdr:colOff>
      <xdr:row>36</xdr:row>
      <xdr:rowOff>80473</xdr:rowOff>
    </xdr:to>
    <xdr:pic>
      <xdr:nvPicPr>
        <xdr:cNvPr id="3" name="Kuva 2">
          <a:extLst>
            <a:ext uri="{FF2B5EF4-FFF2-40B4-BE49-F238E27FC236}">
              <a16:creationId xmlns:a16="http://schemas.microsoft.com/office/drawing/2014/main" id="{192408CF-3C8C-4758-8E7F-4DDEA33546D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059708" y="3874483"/>
          <a:ext cx="2321031" cy="3201150"/>
        </a:xfrm>
        <a:prstGeom prst="rect">
          <a:avLst/>
        </a:prstGeom>
      </xdr:spPr>
    </xdr:pic>
    <xdr:clientData/>
  </xdr:twoCellAnchor>
  <xdr:twoCellAnchor editAs="oneCell">
    <xdr:from>
      <xdr:col>32</xdr:col>
      <xdr:colOff>105064</xdr:colOff>
      <xdr:row>1</xdr:row>
      <xdr:rowOff>92273</xdr:rowOff>
    </xdr:from>
    <xdr:to>
      <xdr:col>40</xdr:col>
      <xdr:colOff>268515</xdr:colOff>
      <xdr:row>18</xdr:row>
      <xdr:rowOff>148591</xdr:rowOff>
    </xdr:to>
    <xdr:pic>
      <xdr:nvPicPr>
        <xdr:cNvPr id="5" name="Kuva 4">
          <a:extLst>
            <a:ext uri="{FF2B5EF4-FFF2-40B4-BE49-F238E27FC236}">
              <a16:creationId xmlns:a16="http://schemas.microsoft.com/office/drawing/2014/main" id="{98F05CF3-E993-FA02-DAA1-C43CF6A5014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058564" y="282773"/>
          <a:ext cx="2418971" cy="3351968"/>
        </a:xfrm>
        <a:prstGeom prst="rect">
          <a:avLst/>
        </a:prstGeom>
      </xdr:spPr>
    </xdr:pic>
    <xdr:clientData/>
  </xdr:twoCellAnchor>
  <xdr:twoCellAnchor editAs="oneCell">
    <xdr:from>
      <xdr:col>32</xdr:col>
      <xdr:colOff>269874</xdr:colOff>
      <xdr:row>22</xdr:row>
      <xdr:rowOff>152400</xdr:rowOff>
    </xdr:from>
    <xdr:to>
      <xdr:col>41</xdr:col>
      <xdr:colOff>2904</xdr:colOff>
      <xdr:row>39</xdr:row>
      <xdr:rowOff>3637</xdr:rowOff>
    </xdr:to>
    <xdr:pic>
      <xdr:nvPicPr>
        <xdr:cNvPr id="8" name="Kuva 7">
          <a:extLst>
            <a:ext uri="{FF2B5EF4-FFF2-40B4-BE49-F238E27FC236}">
              <a16:creationId xmlns:a16="http://schemas.microsoft.com/office/drawing/2014/main" id="{3733E35E-EF92-5757-167E-F73BD85B93DF}"/>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9223374" y="4404360"/>
          <a:ext cx="2270490" cy="31526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40</xdr:col>
      <xdr:colOff>133350</xdr:colOff>
      <xdr:row>2</xdr:row>
      <xdr:rowOff>0</xdr:rowOff>
    </xdr:from>
    <xdr:to>
      <xdr:col>66</xdr:col>
      <xdr:colOff>200025</xdr:colOff>
      <xdr:row>27</xdr:row>
      <xdr:rowOff>76200</xdr:rowOff>
    </xdr:to>
    <xdr:graphicFrame macro="">
      <xdr:nvGraphicFramePr>
        <xdr:cNvPr id="9" name="Kaaviokuva 8">
          <a:extLst>
            <a:ext uri="{FF2B5EF4-FFF2-40B4-BE49-F238E27FC236}">
              <a16:creationId xmlns:a16="http://schemas.microsoft.com/office/drawing/2014/main" id="{8C30485A-0CAB-49C9-B48C-42472523164B}"/>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5" r:lo="rId6" r:qs="rId7" r:cs="rId8"/>
        </a:graphicData>
      </a:graphic>
    </xdr:graphicFrame>
    <xdr:clientData/>
  </xdr:twoCellAnchor>
  <xdr:twoCellAnchor editAs="oneCell">
    <xdr:from>
      <xdr:col>32</xdr:col>
      <xdr:colOff>279732</xdr:colOff>
      <xdr:row>43</xdr:row>
      <xdr:rowOff>177164</xdr:rowOff>
    </xdr:from>
    <xdr:to>
      <xdr:col>40</xdr:col>
      <xdr:colOff>262890</xdr:colOff>
      <xdr:row>60</xdr:row>
      <xdr:rowOff>34636</xdr:rowOff>
    </xdr:to>
    <xdr:pic>
      <xdr:nvPicPr>
        <xdr:cNvPr id="10" name="Kuva 9">
          <a:extLst>
            <a:ext uri="{FF2B5EF4-FFF2-40B4-BE49-F238E27FC236}">
              <a16:creationId xmlns:a16="http://schemas.microsoft.com/office/drawing/2014/main" id="{20210B16-E478-1514-DB3C-3239BB326FA8}"/>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9233232" y="8505824"/>
          <a:ext cx="2236773" cy="3103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43</xdr:col>
      <xdr:colOff>0</xdr:colOff>
      <xdr:row>50</xdr:row>
      <xdr:rowOff>1</xdr:rowOff>
    </xdr:from>
    <xdr:to>
      <xdr:col>48</xdr:col>
      <xdr:colOff>262890</xdr:colOff>
      <xdr:row>56</xdr:row>
      <xdr:rowOff>71583</xdr:rowOff>
    </xdr:to>
    <xdr:pic>
      <xdr:nvPicPr>
        <xdr:cNvPr id="4" name="Kuva 3" descr="Vilya">
          <a:extLst>
            <a:ext uri="{FF2B5EF4-FFF2-40B4-BE49-F238E27FC236}">
              <a16:creationId xmlns:a16="http://schemas.microsoft.com/office/drawing/2014/main" id="{8F9CECAE-A4BA-4B9A-A9D2-F35A05C254E2}"/>
            </a:ext>
          </a:extLst>
        </xdr:cNvPr>
        <xdr:cNvPicPr>
          <a:picLocks noChangeAspect="1" noChangeArrowheads="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b="26487"/>
        <a:stretch/>
      </xdr:blipFill>
      <xdr:spPr bwMode="auto">
        <a:xfrm>
          <a:off x="8286750" y="14782801"/>
          <a:ext cx="1638300" cy="1295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50</xdr:row>
      <xdr:rowOff>1</xdr:rowOff>
    </xdr:from>
    <xdr:to>
      <xdr:col>55</xdr:col>
      <xdr:colOff>110490</xdr:colOff>
      <xdr:row>56</xdr:row>
      <xdr:rowOff>71583</xdr:rowOff>
    </xdr:to>
    <xdr:pic>
      <xdr:nvPicPr>
        <xdr:cNvPr id="6" name="Kuva 5" descr="Narya">
          <a:extLst>
            <a:ext uri="{FF2B5EF4-FFF2-40B4-BE49-F238E27FC236}">
              <a16:creationId xmlns:a16="http://schemas.microsoft.com/office/drawing/2014/main" id="{3C07F2B4-06AC-4042-A16A-17A96B91255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b="18563"/>
        <a:stretch/>
      </xdr:blipFill>
      <xdr:spPr bwMode="auto">
        <a:xfrm>
          <a:off x="10048875" y="14782801"/>
          <a:ext cx="1762125" cy="1295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55</xdr:col>
      <xdr:colOff>276225</xdr:colOff>
      <xdr:row>50</xdr:row>
      <xdr:rowOff>9525</xdr:rowOff>
    </xdr:from>
    <xdr:to>
      <xdr:col>61</xdr:col>
      <xdr:colOff>224790</xdr:colOff>
      <xdr:row>56</xdr:row>
      <xdr:rowOff>71582</xdr:rowOff>
    </xdr:to>
    <xdr:pic>
      <xdr:nvPicPr>
        <xdr:cNvPr id="7" name="Kuva 6" descr="Nenya">
          <a:extLst>
            <a:ext uri="{FF2B5EF4-FFF2-40B4-BE49-F238E27FC236}">
              <a16:creationId xmlns:a16="http://schemas.microsoft.com/office/drawing/2014/main" id="{14DB3790-1113-4D7D-A85C-E6C939634669}"/>
            </a:ext>
          </a:extLst>
        </xdr:cNvPr>
        <xdr:cNvPicPr>
          <a:picLocks noChangeAspect="1" noChangeArrowheads="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l="1807" t="12433" r="-1807" b="14054"/>
        <a:stretch/>
      </xdr:blipFill>
      <xdr:spPr bwMode="auto">
        <a:xfrm>
          <a:off x="12039600" y="14792325"/>
          <a:ext cx="1581150" cy="1295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62</xdr:col>
      <xdr:colOff>1</xdr:colOff>
      <xdr:row>50</xdr:row>
      <xdr:rowOff>28576</xdr:rowOff>
    </xdr:from>
    <xdr:to>
      <xdr:col>68</xdr:col>
      <xdr:colOff>223992</xdr:colOff>
      <xdr:row>56</xdr:row>
      <xdr:rowOff>71583</xdr:rowOff>
    </xdr:to>
    <xdr:pic>
      <xdr:nvPicPr>
        <xdr:cNvPr id="12" name="Kuva 11" descr="Edwardian Peridot Vintage Ring | Madrid | Brilliant Earth">
          <a:extLst>
            <a:ext uri="{FF2B5EF4-FFF2-40B4-BE49-F238E27FC236}">
              <a16:creationId xmlns:a16="http://schemas.microsoft.com/office/drawing/2014/main" id="{F39183F3-ABD9-4589-AAFB-4D15FC7F64A7}"/>
            </a:ext>
          </a:extLst>
        </xdr:cNvPr>
        <xdr:cNvPicPr>
          <a:picLocks noChangeAspect="1" noChangeArrowheads="1"/>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t="17334" b="13778"/>
        <a:stretch/>
      </xdr:blipFill>
      <xdr:spPr bwMode="auto">
        <a:xfrm>
          <a:off x="13763626" y="14811376"/>
          <a:ext cx="1852766" cy="1276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32</xdr:col>
      <xdr:colOff>240839</xdr:colOff>
      <xdr:row>62</xdr:row>
      <xdr:rowOff>49414</xdr:rowOff>
    </xdr:from>
    <xdr:to>
      <xdr:col>41</xdr:col>
      <xdr:colOff>809</xdr:colOff>
      <xdr:row>79</xdr:row>
      <xdr:rowOff>186574</xdr:rowOff>
    </xdr:to>
    <xdr:pic>
      <xdr:nvPicPr>
        <xdr:cNvPr id="16" name="Kuva 15">
          <a:extLst>
            <a:ext uri="{FF2B5EF4-FFF2-40B4-BE49-F238E27FC236}">
              <a16:creationId xmlns:a16="http://schemas.microsoft.com/office/drawing/2014/main" id="{2C7F23C2-E3E5-62F9-4737-C71D174E478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194339" y="12028054"/>
          <a:ext cx="2286000" cy="3429000"/>
        </a:xfrm>
        <a:prstGeom prst="rect">
          <a:avLst/>
        </a:prstGeom>
      </xdr:spPr>
    </xdr:pic>
    <xdr:clientData/>
  </xdr:twoCellAnchor>
  <xdr:twoCellAnchor editAs="oneCell">
    <xdr:from>
      <xdr:col>3</xdr:col>
      <xdr:colOff>204298</xdr:colOff>
      <xdr:row>60</xdr:row>
      <xdr:rowOff>175399</xdr:rowOff>
    </xdr:from>
    <xdr:to>
      <xdr:col>12</xdr:col>
      <xdr:colOff>147840</xdr:colOff>
      <xdr:row>79</xdr:row>
      <xdr:rowOff>186690</xdr:rowOff>
    </xdr:to>
    <xdr:pic>
      <xdr:nvPicPr>
        <xdr:cNvPr id="18" name="Kuva 17">
          <a:extLst>
            <a:ext uri="{FF2B5EF4-FFF2-40B4-BE49-F238E27FC236}">
              <a16:creationId xmlns:a16="http://schemas.microsoft.com/office/drawing/2014/main" id="{09DC5C60-E850-73D4-A111-4C5CE6C68E3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050118" y="11780659"/>
          <a:ext cx="2463857" cy="3657461"/>
        </a:xfrm>
        <a:prstGeom prst="rect">
          <a:avLst/>
        </a:prstGeom>
      </xdr:spPr>
    </xdr:pic>
    <xdr:clientData/>
  </xdr:twoCellAnchor>
  <xdr:twoCellAnchor editAs="oneCell">
    <xdr:from>
      <xdr:col>3</xdr:col>
      <xdr:colOff>165101</xdr:colOff>
      <xdr:row>39</xdr:row>
      <xdr:rowOff>188422</xdr:rowOff>
    </xdr:from>
    <xdr:to>
      <xdr:col>12</xdr:col>
      <xdr:colOff>0</xdr:colOff>
      <xdr:row>58</xdr:row>
      <xdr:rowOff>71797</xdr:rowOff>
    </xdr:to>
    <xdr:pic>
      <xdr:nvPicPr>
        <xdr:cNvPr id="20" name="Kuva 19">
          <a:extLst>
            <a:ext uri="{FF2B5EF4-FFF2-40B4-BE49-F238E27FC236}">
              <a16:creationId xmlns:a16="http://schemas.microsoft.com/office/drawing/2014/main" id="{74A21712-C1C9-5858-AE24-5F16C3C39A4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010921" y="7739842"/>
          <a:ext cx="2372359" cy="3542880"/>
        </a:xfrm>
        <a:prstGeom prst="rect">
          <a:avLst/>
        </a:prstGeom>
      </xdr:spPr>
    </xdr:pic>
    <xdr:clientData/>
  </xdr:twoCellAnchor>
  <xdr:twoCellAnchor editAs="oneCell">
    <xdr:from>
      <xdr:col>42</xdr:col>
      <xdr:colOff>5951</xdr:colOff>
      <xdr:row>70</xdr:row>
      <xdr:rowOff>30480</xdr:rowOff>
    </xdr:from>
    <xdr:to>
      <xdr:col>49</xdr:col>
      <xdr:colOff>34289</xdr:colOff>
      <xdr:row>84</xdr:row>
      <xdr:rowOff>110490</xdr:rowOff>
    </xdr:to>
    <xdr:pic>
      <xdr:nvPicPr>
        <xdr:cNvPr id="13" name="Picture 12" descr="Dark Phoenix by aditya777 on DeviantArt | Jean grey phoenix, Cómo dibujar  cosas, Marvel cómics">
          <a:extLst>
            <a:ext uri="{FF2B5EF4-FFF2-40B4-BE49-F238E27FC236}">
              <a16:creationId xmlns:a16="http://schemas.microsoft.com/office/drawing/2014/main" id="{CC2431F1-3C85-FF4E-2D66-5163CC11FB95}"/>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778851" y="13563600"/>
          <a:ext cx="1982868" cy="2804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45720</xdr:colOff>
      <xdr:row>70</xdr:row>
      <xdr:rowOff>35376</xdr:rowOff>
    </xdr:from>
    <xdr:to>
      <xdr:col>58</xdr:col>
      <xdr:colOff>186690</xdr:colOff>
      <xdr:row>84</xdr:row>
      <xdr:rowOff>72389</xdr:rowOff>
    </xdr:to>
    <xdr:pic>
      <xdr:nvPicPr>
        <xdr:cNvPr id="14" name="Picture 13" descr="Magneto Is Trending and It Has Nothing to Do With 'Loki' - TheWrap">
          <a:extLst>
            <a:ext uri="{FF2B5EF4-FFF2-40B4-BE49-F238E27FC236}">
              <a16:creationId xmlns:a16="http://schemas.microsoft.com/office/drawing/2014/main" id="{C53C9E6C-422E-D5A0-0136-C844ECE97411}"/>
            </a:ext>
          </a:extLst>
        </xdr:cNvPr>
        <xdr:cNvPicPr>
          <a:picLocks noChangeAspect="1" noChangeArrowheads="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22671" r="28571"/>
        <a:stretch/>
      </xdr:blipFill>
      <xdr:spPr bwMode="auto">
        <a:xfrm>
          <a:off x="14074140" y="13568496"/>
          <a:ext cx="2392680" cy="27611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59</xdr:col>
      <xdr:colOff>93488</xdr:colOff>
      <xdr:row>70</xdr:row>
      <xdr:rowOff>60960</xdr:rowOff>
    </xdr:from>
    <xdr:to>
      <xdr:col>66</xdr:col>
      <xdr:colOff>109622</xdr:colOff>
      <xdr:row>84</xdr:row>
      <xdr:rowOff>72390</xdr:rowOff>
    </xdr:to>
    <xdr:pic>
      <xdr:nvPicPr>
        <xdr:cNvPr id="15" name="Picture 14" descr="ArtStation - Marvel's Avengers : Young Thor">
          <a:extLst>
            <a:ext uri="{FF2B5EF4-FFF2-40B4-BE49-F238E27FC236}">
              <a16:creationId xmlns:a16="http://schemas.microsoft.com/office/drawing/2014/main" id="{ED25FCDF-AC28-3473-8AC6-AE4CC5577468}"/>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19591" r="28682" b="49571"/>
        <a:stretch/>
      </xdr:blipFill>
      <xdr:spPr bwMode="auto">
        <a:xfrm>
          <a:off x="16659368" y="13594080"/>
          <a:ext cx="1968759" cy="2743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67</xdr:col>
      <xdr:colOff>0</xdr:colOff>
      <xdr:row>70</xdr:row>
      <xdr:rowOff>0</xdr:rowOff>
    </xdr:from>
    <xdr:to>
      <xdr:col>74</xdr:col>
      <xdr:colOff>224790</xdr:colOff>
      <xdr:row>84</xdr:row>
      <xdr:rowOff>38100</xdr:rowOff>
    </xdr:to>
    <xdr:pic>
      <xdr:nvPicPr>
        <xdr:cNvPr id="17" name="Picture 16" descr="Mystique (character) - Wikipedia">
          <a:extLst>
            <a:ext uri="{FF2B5EF4-FFF2-40B4-BE49-F238E27FC236}">
              <a16:creationId xmlns:a16="http://schemas.microsoft.com/office/drawing/2014/main" id="{125DF8A5-CCA3-E396-523A-8F67429DAC24}"/>
            </a:ext>
          </a:extLst>
        </xdr:cNvPr>
        <xdr:cNvPicPr>
          <a:picLocks noChangeAspect="1" noChangeArrowheads="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b="26262"/>
        <a:stretch/>
      </xdr:blipFill>
      <xdr:spPr bwMode="auto">
        <a:xfrm>
          <a:off x="18821400" y="13533120"/>
          <a:ext cx="246126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rtturi.laitakari\Dropbox\Freeport.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haracter Sheet"/>
      <sheetName val="Slaine Freeport"/>
      <sheetName val="Arather  Freeport"/>
      <sheetName val="consequences"/>
      <sheetName val="Selene"/>
      <sheetName val="dansalot"/>
      <sheetName val="tables"/>
      <sheetName val="Alex Armstrong"/>
      <sheetName val="Dancalot"/>
      <sheetName val="Arather"/>
      <sheetName val="Slaine"/>
      <sheetName val="Aron Ra"/>
      <sheetName val="Sharkman"/>
      <sheetName val="Monster manual"/>
    </sheetNames>
    <sheetDataSet>
      <sheetData sheetId="0" refreshError="1"/>
      <sheetData sheetId="1">
        <row r="24">
          <cell r="L24" t="str">
            <v>+3</v>
          </cell>
        </row>
      </sheetData>
      <sheetData sheetId="2">
        <row r="22">
          <cell r="E22" t="str">
            <v>+3</v>
          </cell>
        </row>
      </sheetData>
      <sheetData sheetId="3" refreshError="1"/>
      <sheetData sheetId="4">
        <row r="24">
          <cell r="L24" t="str">
            <v>+3</v>
          </cell>
        </row>
      </sheetData>
      <sheetData sheetId="5">
        <row r="23">
          <cell r="E23" t="str">
            <v>+3</v>
          </cell>
        </row>
        <row r="24">
          <cell r="L24" t="str">
            <v>+2</v>
          </cell>
        </row>
      </sheetData>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theme/theme1.xml><?xml version="1.0" encoding="utf-8"?>
<a:theme xmlns:a="http://schemas.openxmlformats.org/drawingml/2006/main" name="Office-teema">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15.bin"/><Relationship Id="rId1" Type="http://schemas.openxmlformats.org/officeDocument/2006/relationships/hyperlink" Target="https://fi.wikipedia.org/wiki/Danu"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2C035D-F858-4564-AD7D-143DC64E0CC0}">
  <sheetPr>
    <pageSetUpPr fitToPage="1"/>
  </sheetPr>
  <dimension ref="A1:BI68"/>
  <sheetViews>
    <sheetView zoomScale="80" zoomScaleNormal="80" workbookViewId="0">
      <selection activeCell="U35" sqref="U35:Y35"/>
    </sheetView>
  </sheetViews>
  <sheetFormatPr defaultColWidth="4.44140625" defaultRowHeight="14.4"/>
  <cols>
    <col min="1" max="15" width="4.44140625" style="17"/>
    <col min="16" max="16" width="4.5546875" style="17" customWidth="1"/>
    <col min="17" max="23" width="4.44140625" style="17"/>
    <col min="24" max="24" width="4.33203125" style="11" customWidth="1"/>
    <col min="25" max="28" width="4.44140625" style="17"/>
    <col min="29" max="29" width="5.33203125" style="17" customWidth="1"/>
    <col min="30" max="16384" width="4.44140625" style="17"/>
  </cols>
  <sheetData>
    <row r="1" spans="1:31">
      <c r="A1" s="24"/>
      <c r="B1" s="24"/>
      <c r="C1" s="24"/>
      <c r="D1" s="24"/>
      <c r="E1" s="24"/>
      <c r="F1" s="24"/>
      <c r="G1" s="24"/>
      <c r="H1" s="24"/>
      <c r="I1" s="24"/>
      <c r="J1" s="24"/>
      <c r="K1" s="24"/>
      <c r="L1" s="24"/>
      <c r="M1" s="24"/>
      <c r="N1" s="24"/>
      <c r="O1" s="24"/>
      <c r="P1" s="24"/>
      <c r="Q1" s="24"/>
      <c r="R1" s="24"/>
      <c r="S1" s="24"/>
      <c r="T1" s="775"/>
      <c r="U1" s="27"/>
      <c r="V1" s="27"/>
      <c r="W1" s="27"/>
      <c r="X1" s="27"/>
      <c r="Y1" s="712"/>
      <c r="Z1" s="941"/>
      <c r="AA1" s="259"/>
      <c r="AB1" s="259"/>
      <c r="AC1" s="259"/>
      <c r="AD1" s="259"/>
      <c r="AE1" s="259"/>
    </row>
    <row r="2" spans="1:31">
      <c r="A2" s="24"/>
      <c r="B2" s="366" t="s">
        <v>1290</v>
      </c>
      <c r="C2" s="24"/>
      <c r="D2" s="25"/>
      <c r="E2" s="25"/>
      <c r="F2" s="25"/>
      <c r="G2" s="25"/>
      <c r="H2" s="25"/>
      <c r="I2" s="25"/>
      <c r="J2" s="25"/>
      <c r="K2" s="25"/>
      <c r="L2" s="24"/>
      <c r="M2" s="366" t="s">
        <v>516</v>
      </c>
      <c r="N2" s="24"/>
      <c r="O2" s="370"/>
      <c r="P2" s="768"/>
      <c r="Q2" s="255"/>
      <c r="R2" s="25"/>
      <c r="S2" s="753"/>
      <c r="T2" s="635"/>
      <c r="U2" s="436"/>
      <c r="V2" s="436"/>
      <c r="W2" s="436"/>
      <c r="X2" s="436"/>
      <c r="Y2" s="30"/>
      <c r="Z2" s="930"/>
      <c r="AA2" s="25"/>
      <c r="AB2" s="25"/>
      <c r="AC2" s="25"/>
      <c r="AD2" s="25"/>
      <c r="AE2" s="25"/>
    </row>
    <row r="3" spans="1:31">
      <c r="A3" s="24"/>
      <c r="B3" s="366" t="s">
        <v>1291</v>
      </c>
      <c r="C3" s="24"/>
      <c r="D3" s="209"/>
      <c r="E3" s="209"/>
      <c r="F3" s="209"/>
      <c r="G3" s="987"/>
      <c r="H3" s="987"/>
      <c r="I3" s="987"/>
      <c r="J3" s="209"/>
      <c r="K3" s="209"/>
      <c r="L3" s="24"/>
      <c r="M3" s="366" t="s">
        <v>1304</v>
      </c>
      <c r="N3" s="24"/>
      <c r="O3" s="209"/>
      <c r="P3" s="209"/>
      <c r="Q3" s="209"/>
      <c r="R3" s="209"/>
      <c r="S3" s="732"/>
      <c r="T3" s="635"/>
      <c r="U3" s="436"/>
      <c r="V3" s="436"/>
      <c r="W3" s="436"/>
      <c r="X3" s="436"/>
      <c r="Y3" s="30"/>
      <c r="Z3" s="930"/>
      <c r="AA3" s="25"/>
      <c r="AB3" s="25"/>
      <c r="AC3" s="25"/>
      <c r="AD3" s="25"/>
      <c r="AE3" s="25"/>
    </row>
    <row r="4" spans="1:31">
      <c r="A4" s="24"/>
      <c r="B4" s="366" t="s">
        <v>165</v>
      </c>
      <c r="C4" s="24"/>
      <c r="D4" s="987"/>
      <c r="E4" s="987"/>
      <c r="F4" s="987"/>
      <c r="G4" s="752" t="s">
        <v>182</v>
      </c>
      <c r="H4" s="752"/>
      <c r="I4" s="693"/>
      <c r="J4" s="693"/>
      <c r="K4" s="693"/>
      <c r="L4" s="24"/>
      <c r="M4" s="366" t="s">
        <v>1297</v>
      </c>
      <c r="N4" s="24"/>
      <c r="O4" s="987"/>
      <c r="P4" s="987"/>
      <c r="Q4" s="987"/>
      <c r="R4" s="987"/>
      <c r="S4" s="24"/>
      <c r="T4" s="635"/>
      <c r="U4" s="436"/>
      <c r="V4" s="436"/>
      <c r="W4" s="436"/>
      <c r="X4" s="436"/>
      <c r="Y4" s="30"/>
      <c r="Z4" s="930"/>
      <c r="AA4" s="25"/>
      <c r="AB4" s="25"/>
      <c r="AC4" s="25"/>
      <c r="AD4" s="25"/>
      <c r="AE4" s="25"/>
    </row>
    <row r="5" spans="1:31">
      <c r="A5" s="24"/>
      <c r="B5" s="365" t="s">
        <v>1643</v>
      </c>
      <c r="C5" s="24"/>
      <c r="D5" s="209"/>
      <c r="E5" s="209"/>
      <c r="F5" s="209"/>
      <c r="G5" s="209" t="s">
        <v>85</v>
      </c>
      <c r="H5" s="997"/>
      <c r="I5" s="997"/>
      <c r="J5" s="997"/>
      <c r="K5" s="751"/>
      <c r="L5" s="24"/>
      <c r="M5" s="366" t="s">
        <v>1305</v>
      </c>
      <c r="N5" s="24"/>
      <c r="O5" s="987"/>
      <c r="P5" s="987"/>
      <c r="Q5" s="987"/>
      <c r="R5" s="987"/>
      <c r="S5" s="988"/>
      <c r="T5" s="635"/>
      <c r="U5" s="436"/>
      <c r="V5" s="436"/>
      <c r="W5" s="436"/>
      <c r="X5" s="436"/>
      <c r="Y5" s="30"/>
      <c r="Z5" s="930"/>
      <c r="AA5" s="25"/>
      <c r="AB5" s="25"/>
      <c r="AC5" s="25"/>
      <c r="AD5" s="25"/>
      <c r="AE5" s="25"/>
    </row>
    <row r="6" spans="1:31" ht="15" thickBot="1">
      <c r="A6" s="24"/>
      <c r="B6" s="26"/>
      <c r="C6" s="26"/>
      <c r="D6" s="400"/>
      <c r="E6" s="258"/>
      <c r="F6" s="258"/>
      <c r="G6" s="26"/>
      <c r="H6" s="26"/>
      <c r="I6" s="26"/>
      <c r="J6" s="26"/>
      <c r="K6" s="26"/>
      <c r="L6" s="26"/>
      <c r="M6" s="26"/>
      <c r="N6" s="26"/>
      <c r="O6" s="26"/>
      <c r="P6" s="26"/>
      <c r="Q6" s="26"/>
      <c r="R6" s="26"/>
      <c r="S6" s="26"/>
      <c r="T6" s="635"/>
      <c r="U6" s="436"/>
      <c r="V6" s="436"/>
      <c r="W6" s="436"/>
      <c r="X6" s="776"/>
      <c r="Y6" s="30"/>
      <c r="Z6" s="930"/>
      <c r="AA6" s="25"/>
      <c r="AB6" s="25"/>
      <c r="AC6" s="25"/>
      <c r="AD6" s="25"/>
      <c r="AE6" s="25"/>
    </row>
    <row r="7" spans="1:31">
      <c r="A7" s="24"/>
      <c r="B7" s="711" t="s">
        <v>82</v>
      </c>
      <c r="C7" s="27"/>
      <c r="D7" s="27"/>
      <c r="E7" s="27"/>
      <c r="F7" s="27"/>
      <c r="G7" s="27"/>
      <c r="H7" s="27"/>
      <c r="I7" s="27"/>
      <c r="J7" s="27"/>
      <c r="K7" s="27"/>
      <c r="L7" s="27"/>
      <c r="M7" s="27"/>
      <c r="N7" s="27"/>
      <c r="O7" s="27"/>
      <c r="P7" s="27"/>
      <c r="Q7" s="27"/>
      <c r="R7" s="27"/>
      <c r="S7" s="27"/>
      <c r="T7" s="635"/>
      <c r="U7" s="436"/>
      <c r="V7" s="436"/>
      <c r="W7" s="436"/>
      <c r="X7" s="776"/>
      <c r="Y7" s="30"/>
      <c r="Z7" s="930"/>
      <c r="AA7" s="25"/>
      <c r="AB7" s="25"/>
      <c r="AC7" s="25"/>
      <c r="AD7" s="25"/>
      <c r="AE7" s="25"/>
    </row>
    <row r="8" spans="1:31">
      <c r="A8" s="24"/>
      <c r="B8" s="713" t="s">
        <v>2358</v>
      </c>
      <c r="C8" s="436"/>
      <c r="D8" s="426"/>
      <c r="E8" s="437" t="s">
        <v>4</v>
      </c>
      <c r="F8" s="437"/>
      <c r="G8" s="714">
        <v>5</v>
      </c>
      <c r="H8" s="678" t="s">
        <v>2359</v>
      </c>
      <c r="I8" s="436"/>
      <c r="J8" s="436"/>
      <c r="K8" s="437" t="s">
        <v>4</v>
      </c>
      <c r="L8" s="436"/>
      <c r="M8" s="714">
        <v>5</v>
      </c>
      <c r="N8" s="678" t="s">
        <v>2360</v>
      </c>
      <c r="O8" s="436"/>
      <c r="P8" s="426"/>
      <c r="Q8" s="437" t="s">
        <v>4</v>
      </c>
      <c r="R8" s="426"/>
      <c r="S8" s="714">
        <v>5</v>
      </c>
      <c r="T8" s="635"/>
      <c r="U8" s="436"/>
      <c r="V8" s="436"/>
      <c r="W8" s="436"/>
      <c r="X8" s="776"/>
      <c r="Y8" s="30"/>
      <c r="Z8" s="930"/>
      <c r="AA8" s="25"/>
      <c r="AB8" s="25"/>
      <c r="AC8" s="25"/>
      <c r="AD8" s="25"/>
      <c r="AE8" s="25"/>
    </row>
    <row r="9" spans="1:31">
      <c r="A9" s="24"/>
      <c r="B9" s="1003"/>
      <c r="C9" s="1004"/>
      <c r="D9" s="1004"/>
      <c r="E9" s="436"/>
      <c r="F9" s="678"/>
      <c r="G9" s="672" t="s">
        <v>1337</v>
      </c>
      <c r="H9" s="1004"/>
      <c r="I9" s="1004"/>
      <c r="J9" s="1004"/>
      <c r="K9" s="436"/>
      <c r="L9" s="436"/>
      <c r="M9" s="672" t="s">
        <v>1337</v>
      </c>
      <c r="N9" s="1004"/>
      <c r="O9" s="1004"/>
      <c r="P9" s="1004"/>
      <c r="Q9" s="766"/>
      <c r="R9" s="766"/>
      <c r="S9" s="672" t="s">
        <v>1337</v>
      </c>
      <c r="T9" s="635"/>
      <c r="U9" s="436"/>
      <c r="V9" s="436"/>
      <c r="W9" s="436"/>
      <c r="X9" s="776"/>
      <c r="Y9" s="30"/>
      <c r="Z9" s="930"/>
      <c r="AA9" s="25"/>
      <c r="AB9" s="25"/>
      <c r="AC9" s="25"/>
      <c r="AD9" s="25"/>
      <c r="AE9" s="25"/>
    </row>
    <row r="10" spans="1:31">
      <c r="A10" s="24"/>
      <c r="B10" s="387"/>
      <c r="C10" s="768"/>
      <c r="D10" s="768"/>
      <c r="E10" s="25"/>
      <c r="F10" s="367"/>
      <c r="G10" s="392" t="s">
        <v>1336</v>
      </c>
      <c r="H10" s="768"/>
      <c r="I10" s="768"/>
      <c r="J10" s="768"/>
      <c r="K10" s="25"/>
      <c r="L10" s="25"/>
      <c r="M10" s="392" t="s">
        <v>1336</v>
      </c>
      <c r="N10" s="768"/>
      <c r="O10" s="768"/>
      <c r="P10" s="768"/>
      <c r="Q10" s="768"/>
      <c r="R10" s="768"/>
      <c r="S10" s="392" t="s">
        <v>1336</v>
      </c>
      <c r="T10" s="635"/>
      <c r="U10" s="436"/>
      <c r="V10" s="436"/>
      <c r="W10" s="436"/>
      <c r="X10" s="776"/>
      <c r="Y10" s="30"/>
      <c r="Z10" s="930"/>
      <c r="AA10" s="25"/>
      <c r="AB10" s="25"/>
      <c r="AC10" s="25"/>
      <c r="AD10" s="25"/>
      <c r="AE10" s="25"/>
    </row>
    <row r="11" spans="1:31">
      <c r="A11" s="24"/>
      <c r="B11" s="706"/>
      <c r="C11" s="709"/>
      <c r="D11" s="732"/>
      <c r="E11" s="710"/>
      <c r="F11" s="682"/>
      <c r="G11" s="708"/>
      <c r="H11" s="705"/>
      <c r="I11" s="768"/>
      <c r="J11" s="732"/>
      <c r="K11" s="675"/>
      <c r="L11" s="682"/>
      <c r="M11" s="707"/>
      <c r="N11" s="768"/>
      <c r="O11" s="768"/>
      <c r="P11" s="732"/>
      <c r="Q11" s="710"/>
      <c r="R11" s="676"/>
      <c r="S11" s="708"/>
      <c r="T11" s="635"/>
      <c r="U11" s="436"/>
      <c r="V11" s="436"/>
      <c r="W11" s="436"/>
      <c r="X11" s="776"/>
      <c r="Y11" s="30"/>
      <c r="Z11" s="930"/>
      <c r="AA11" s="25"/>
      <c r="AB11" s="25"/>
      <c r="AC11" s="25"/>
      <c r="AD11" s="25"/>
      <c r="AE11" s="25"/>
    </row>
    <row r="12" spans="1:31">
      <c r="A12" s="24"/>
      <c r="B12" s="716" t="s">
        <v>7</v>
      </c>
      <c r="C12" s="679"/>
      <c r="D12" s="680"/>
      <c r="E12" s="680"/>
      <c r="F12" s="680"/>
      <c r="G12" s="681"/>
      <c r="H12" s="680"/>
      <c r="I12" s="680"/>
      <c r="J12" s="680"/>
      <c r="K12" s="680"/>
      <c r="L12" s="680"/>
      <c r="M12" s="680"/>
      <c r="N12" s="680"/>
      <c r="O12" s="680"/>
      <c r="P12" s="680"/>
      <c r="Q12" s="680"/>
      <c r="R12" s="680"/>
      <c r="S12" s="717"/>
      <c r="T12" s="635"/>
      <c r="U12" s="436"/>
      <c r="V12" s="436"/>
      <c r="W12" s="436"/>
      <c r="X12" s="776"/>
      <c r="Y12" s="30"/>
      <c r="Z12" s="941"/>
      <c r="AA12" s="259"/>
      <c r="AB12" s="259"/>
      <c r="AC12" s="259"/>
      <c r="AD12" s="259"/>
      <c r="AE12" s="259"/>
    </row>
    <row r="13" spans="1:31" ht="15" customHeight="1" thickBot="1">
      <c r="A13" s="24"/>
      <c r="B13" s="989"/>
      <c r="C13" s="990"/>
      <c r="D13" s="990"/>
      <c r="E13" s="990"/>
      <c r="F13" s="990"/>
      <c r="G13" s="990"/>
      <c r="H13" s="990"/>
      <c r="I13" s="990"/>
      <c r="J13" s="990"/>
      <c r="K13" s="990"/>
      <c r="L13" s="990"/>
      <c r="M13" s="990"/>
      <c r="N13" s="990"/>
      <c r="O13" s="990"/>
      <c r="P13" s="990"/>
      <c r="Q13" s="990"/>
      <c r="R13" s="990"/>
      <c r="S13" s="1005"/>
      <c r="T13" s="31"/>
      <c r="U13" s="32"/>
      <c r="V13" s="32"/>
      <c r="W13" s="32"/>
      <c r="X13" s="688"/>
      <c r="Y13" s="33"/>
      <c r="Z13" s="930"/>
      <c r="AA13" s="25"/>
      <c r="AB13" s="25"/>
      <c r="AC13" s="25"/>
      <c r="AD13" s="25"/>
      <c r="AE13" s="25"/>
    </row>
    <row r="14" spans="1:31" ht="15.6">
      <c r="A14" s="24"/>
      <c r="B14" s="991"/>
      <c r="C14" s="992"/>
      <c r="D14" s="992"/>
      <c r="E14" s="992"/>
      <c r="F14" s="992"/>
      <c r="G14" s="992"/>
      <c r="H14" s="992"/>
      <c r="I14" s="992"/>
      <c r="J14" s="992"/>
      <c r="K14" s="992"/>
      <c r="L14" s="992"/>
      <c r="M14" s="992"/>
      <c r="N14" s="992"/>
      <c r="O14" s="992"/>
      <c r="P14" s="992"/>
      <c r="Q14" s="992"/>
      <c r="R14" s="992"/>
      <c r="S14" s="993"/>
      <c r="T14" s="24"/>
      <c r="U14" s="379" t="s">
        <v>506</v>
      </c>
      <c r="V14" s="379"/>
      <c r="W14" s="379"/>
      <c r="X14" s="673"/>
      <c r="Y14" s="396">
        <v>1</v>
      </c>
      <c r="Z14" s="930"/>
      <c r="AA14" s="25"/>
      <c r="AB14" s="25"/>
      <c r="AC14" s="25"/>
      <c r="AD14" s="25"/>
      <c r="AE14" s="25"/>
    </row>
    <row r="15" spans="1:31">
      <c r="A15" s="24"/>
      <c r="B15" s="716" t="s">
        <v>1311</v>
      </c>
      <c r="C15" s="679"/>
      <c r="D15" s="680"/>
      <c r="E15" s="680"/>
      <c r="F15" s="680"/>
      <c r="G15" s="681"/>
      <c r="H15" s="680"/>
      <c r="I15" s="680"/>
      <c r="J15" s="680"/>
      <c r="K15" s="680"/>
      <c r="L15" s="680"/>
      <c r="M15" s="680"/>
      <c r="N15" s="680"/>
      <c r="O15" s="680"/>
      <c r="P15" s="680"/>
      <c r="Q15" s="680"/>
      <c r="R15" s="680"/>
      <c r="S15" s="717"/>
      <c r="T15" s="24"/>
      <c r="U15" s="690" t="s">
        <v>51</v>
      </c>
      <c r="V15" s="24"/>
      <c r="W15" s="24"/>
      <c r="X15" s="621"/>
      <c r="Y15" s="767" t="s">
        <v>13</v>
      </c>
      <c r="Z15" s="930"/>
      <c r="AA15" s="25"/>
      <c r="AB15" s="25"/>
      <c r="AC15" s="25"/>
      <c r="AD15" s="25"/>
      <c r="AE15" s="25"/>
    </row>
    <row r="16" spans="1:31">
      <c r="A16" s="24"/>
      <c r="B16" s="998"/>
      <c r="C16" s="999"/>
      <c r="D16" s="999"/>
      <c r="E16" s="999"/>
      <c r="F16" s="999"/>
      <c r="G16" s="999"/>
      <c r="H16" s="999"/>
      <c r="I16" s="999"/>
      <c r="J16" s="999"/>
      <c r="K16" s="999"/>
      <c r="L16" s="999"/>
      <c r="M16" s="999"/>
      <c r="N16" s="999"/>
      <c r="O16" s="999"/>
      <c r="P16" s="999"/>
      <c r="Q16" s="999"/>
      <c r="R16" s="999"/>
      <c r="S16" s="1000"/>
      <c r="T16" s="24"/>
      <c r="U16" s="780" t="s">
        <v>1334</v>
      </c>
      <c r="V16" s="24"/>
      <c r="W16" s="24"/>
      <c r="X16" s="621"/>
      <c r="Y16" s="767" t="s">
        <v>13</v>
      </c>
      <c r="Z16" s="930"/>
      <c r="AA16" s="25"/>
      <c r="AB16" s="25"/>
      <c r="AC16" s="25"/>
      <c r="AD16" s="25"/>
      <c r="AE16" s="25"/>
    </row>
    <row r="17" spans="1:31" ht="15" thickBot="1">
      <c r="A17" s="24"/>
      <c r="B17" s="1001"/>
      <c r="C17" s="994"/>
      <c r="D17" s="994"/>
      <c r="E17" s="994"/>
      <c r="F17" s="994"/>
      <c r="G17" s="994"/>
      <c r="H17" s="994"/>
      <c r="I17" s="994"/>
      <c r="J17" s="994"/>
      <c r="K17" s="994"/>
      <c r="L17" s="994"/>
      <c r="M17" s="994"/>
      <c r="N17" s="994"/>
      <c r="O17" s="994"/>
      <c r="P17" s="994"/>
      <c r="Q17" s="994"/>
      <c r="R17" s="994"/>
      <c r="S17" s="995"/>
      <c r="T17" s="24"/>
      <c r="U17" s="780" t="s">
        <v>56</v>
      </c>
      <c r="V17" s="24"/>
      <c r="W17" s="24"/>
      <c r="X17" s="621"/>
      <c r="Y17" s="767" t="s">
        <v>13</v>
      </c>
      <c r="Z17" s="930"/>
      <c r="AA17" s="25"/>
      <c r="AB17" s="25"/>
      <c r="AC17" s="25"/>
      <c r="AD17" s="25"/>
      <c r="AE17" s="25"/>
    </row>
    <row r="18" spans="1:31">
      <c r="A18" s="24"/>
      <c r="B18" s="26"/>
      <c r="C18" s="26"/>
      <c r="D18" s="26"/>
      <c r="E18" s="258"/>
      <c r="F18" s="258"/>
      <c r="G18" s="26"/>
      <c r="H18" s="26"/>
      <c r="I18" s="26"/>
      <c r="J18" s="26"/>
      <c r="K18" s="26"/>
      <c r="L18" s="26"/>
      <c r="M18" s="26"/>
      <c r="N18" s="26"/>
      <c r="O18" s="26"/>
      <c r="P18" s="26"/>
      <c r="Q18" s="26"/>
      <c r="R18" s="26"/>
      <c r="S18" s="26"/>
      <c r="T18" s="24"/>
      <c r="U18" s="690" t="s">
        <v>57</v>
      </c>
      <c r="V18" s="24"/>
      <c r="W18" s="24"/>
      <c r="X18" s="621"/>
      <c r="Y18" s="767" t="s">
        <v>13</v>
      </c>
      <c r="Z18" s="930"/>
      <c r="AA18" s="25"/>
      <c r="AB18" s="25"/>
      <c r="AC18" s="25"/>
      <c r="AD18" s="25"/>
      <c r="AE18" s="25"/>
    </row>
    <row r="19" spans="1:31">
      <c r="A19" s="24"/>
      <c r="B19" s="368" t="s">
        <v>672</v>
      </c>
      <c r="C19" s="25"/>
      <c r="D19" s="25"/>
      <c r="E19" s="25"/>
      <c r="F19" s="25"/>
      <c r="G19" s="750"/>
      <c r="H19" s="25"/>
      <c r="I19" s="25"/>
      <c r="J19" s="24"/>
      <c r="K19" s="368" t="s">
        <v>641</v>
      </c>
      <c r="L19" s="25"/>
      <c r="M19" s="25"/>
      <c r="N19" s="25"/>
      <c r="O19" s="25"/>
      <c r="P19" s="25"/>
      <c r="Q19" s="25"/>
      <c r="R19" s="25"/>
      <c r="S19" s="25"/>
      <c r="T19" s="24"/>
      <c r="U19" s="691" t="s">
        <v>88</v>
      </c>
      <c r="V19" s="25"/>
      <c r="W19" s="25"/>
      <c r="X19" s="255"/>
      <c r="Y19" s="249" t="s">
        <v>13</v>
      </c>
      <c r="Z19" s="930"/>
      <c r="AA19" s="25"/>
      <c r="AB19" s="25"/>
      <c r="AC19" s="25"/>
      <c r="AD19" s="25"/>
      <c r="AE19" s="25"/>
    </row>
    <row r="20" spans="1:31">
      <c r="A20" s="24"/>
      <c r="B20" s="777"/>
      <c r="C20" s="777"/>
      <c r="D20" s="777"/>
      <c r="E20" s="777"/>
      <c r="F20" s="777"/>
      <c r="G20" s="769" t="s">
        <v>5</v>
      </c>
      <c r="H20" s="24"/>
      <c r="I20" s="24"/>
      <c r="J20" s="24"/>
      <c r="K20" s="777"/>
      <c r="L20" s="777"/>
      <c r="M20" s="777"/>
      <c r="N20" s="777"/>
      <c r="O20" s="777"/>
      <c r="P20" s="777"/>
      <c r="Q20" s="777"/>
      <c r="R20" s="777"/>
      <c r="S20" s="777"/>
      <c r="T20" s="24"/>
      <c r="U20" s="262" t="s">
        <v>1958</v>
      </c>
      <c r="V20" s="24"/>
      <c r="W20" s="24"/>
      <c r="X20" s="621"/>
      <c r="Y20" s="24"/>
      <c r="Z20" s="930"/>
      <c r="AA20" s="25"/>
      <c r="AB20" s="25"/>
      <c r="AC20" s="25"/>
      <c r="AD20" s="25"/>
      <c r="AE20" s="25"/>
    </row>
    <row r="21" spans="1:31" ht="15" customHeight="1">
      <c r="A21" s="24"/>
      <c r="B21" s="1002"/>
      <c r="C21" s="1002"/>
      <c r="D21" s="1002"/>
      <c r="E21" s="1002"/>
      <c r="F21" s="778"/>
      <c r="G21" s="723" t="s">
        <v>5</v>
      </c>
      <c r="H21" s="24"/>
      <c r="I21" s="24"/>
      <c r="J21" s="24"/>
      <c r="K21" s="778"/>
      <c r="L21" s="778"/>
      <c r="M21" s="778"/>
      <c r="N21" s="778"/>
      <c r="O21" s="778"/>
      <c r="P21" s="778"/>
      <c r="Q21" s="778"/>
      <c r="R21" s="779"/>
      <c r="S21" s="778"/>
      <c r="T21" s="24"/>
      <c r="U21" s="24" t="s">
        <v>1335</v>
      </c>
      <c r="V21" s="24"/>
      <c r="W21" s="24"/>
      <c r="X21" s="391"/>
      <c r="Y21" s="391" t="s">
        <v>690</v>
      </c>
      <c r="Z21" s="930"/>
      <c r="AA21" s="25"/>
      <c r="AB21" s="25"/>
      <c r="AC21" s="25"/>
      <c r="AD21" s="25"/>
      <c r="AE21" s="25"/>
    </row>
    <row r="22" spans="1:31">
      <c r="A22" s="24"/>
      <c r="B22" s="1002"/>
      <c r="C22" s="1002"/>
      <c r="D22" s="1002"/>
      <c r="E22" s="1002"/>
      <c r="F22" s="778"/>
      <c r="G22" s="723" t="s">
        <v>5</v>
      </c>
      <c r="H22" s="24"/>
      <c r="I22" s="24"/>
      <c r="J22" s="24"/>
      <c r="K22" s="778" t="s">
        <v>2016</v>
      </c>
      <c r="L22" s="778"/>
      <c r="M22" s="778"/>
      <c r="N22" s="778"/>
      <c r="O22" s="778"/>
      <c r="P22" s="778"/>
      <c r="Q22" s="778"/>
      <c r="R22" s="778"/>
      <c r="S22" s="778"/>
      <c r="T22" s="24"/>
      <c r="U22" s="24" t="s">
        <v>1324</v>
      </c>
      <c r="V22" s="24"/>
      <c r="W22" s="24"/>
      <c r="X22" s="391"/>
      <c r="Y22" s="391" t="s">
        <v>690</v>
      </c>
      <c r="Z22" s="930"/>
      <c r="AA22" s="25"/>
      <c r="AB22" s="25"/>
      <c r="AC22" s="25"/>
      <c r="AD22" s="25"/>
      <c r="AE22" s="25"/>
    </row>
    <row r="23" spans="1:31" ht="15" thickBot="1">
      <c r="A23" s="24"/>
      <c r="B23" s="25"/>
      <c r="C23" s="25"/>
      <c r="D23" s="25"/>
      <c r="E23" s="25"/>
      <c r="F23" s="25"/>
      <c r="G23" s="25"/>
      <c r="H23" s="25"/>
      <c r="I23" s="25"/>
      <c r="J23" s="25"/>
      <c r="K23" s="25"/>
      <c r="L23" s="25"/>
      <c r="M23" s="25"/>
      <c r="N23" s="25"/>
      <c r="O23" s="25"/>
      <c r="P23" s="25"/>
      <c r="Q23" s="25"/>
      <c r="R23" s="249"/>
      <c r="S23" s="25"/>
      <c r="T23" s="24"/>
      <c r="U23" s="25" t="s">
        <v>1815</v>
      </c>
      <c r="V23" s="25"/>
      <c r="W23" s="25"/>
      <c r="X23" s="674"/>
      <c r="Y23" s="674" t="s">
        <v>1955</v>
      </c>
      <c r="Z23" s="930"/>
      <c r="AA23" s="25"/>
      <c r="AB23" s="25"/>
      <c r="AC23" s="25"/>
      <c r="AD23" s="25"/>
      <c r="AE23" s="25"/>
    </row>
    <row r="24" spans="1:31" ht="15" thickBot="1">
      <c r="A24" s="24"/>
      <c r="B24" s="732" t="s">
        <v>2321</v>
      </c>
      <c r="C24" s="732"/>
      <c r="D24" s="681" t="s">
        <v>186</v>
      </c>
      <c r="E24" s="732"/>
      <c r="F24" s="733" t="str">
        <f>LOOKUP(G8+$Y$14,Iltasatu_taulukot!$X$25:$Y$34)</f>
        <v>pppppp</v>
      </c>
      <c r="G24" s="732"/>
      <c r="H24" s="732"/>
      <c r="I24" s="681" t="s">
        <v>531</v>
      </c>
      <c r="J24" s="732"/>
      <c r="K24" s="732"/>
      <c r="L24" s="733" t="str">
        <f>LOOKUP(M8+$Y$14,Iltasatu_taulukot!$X$25:$Y$34)</f>
        <v>pppppp</v>
      </c>
      <c r="M24" s="734"/>
      <c r="N24" s="732"/>
      <c r="O24" s="732"/>
      <c r="P24" s="932" t="s">
        <v>2293</v>
      </c>
      <c r="Q24" s="733" t="str">
        <f>LOOKUP(S8+$Y$14,Iltasatu_taulukot!$X$25:$Y$34)</f>
        <v>pppppp</v>
      </c>
      <c r="R24" s="732"/>
      <c r="S24" s="732"/>
      <c r="T24" s="24"/>
      <c r="U24" s="326" t="s">
        <v>1315</v>
      </c>
      <c r="V24" s="312"/>
      <c r="W24" s="312"/>
      <c r="X24" s="322"/>
      <c r="Y24" s="332" t="s">
        <v>0</v>
      </c>
      <c r="Z24" s="930"/>
      <c r="AA24" s="25"/>
      <c r="AB24" s="25"/>
      <c r="AC24" s="25"/>
      <c r="AD24" s="25"/>
      <c r="AE24" s="25"/>
    </row>
    <row r="25" spans="1:31" ht="16.2">
      <c r="A25" s="24"/>
      <c r="B25" s="372" t="s">
        <v>1318</v>
      </c>
      <c r="C25" s="371"/>
      <c r="D25" s="371"/>
      <c r="E25" s="371"/>
      <c r="F25" s="371"/>
      <c r="G25" s="371"/>
      <c r="H25" s="371"/>
      <c r="I25" s="371"/>
      <c r="J25" s="371"/>
      <c r="K25" s="371"/>
      <c r="L25" s="371"/>
      <c r="M25" s="371"/>
      <c r="N25" s="371"/>
      <c r="O25" s="371"/>
      <c r="P25" s="371"/>
      <c r="Q25" s="261" t="s">
        <v>480</v>
      </c>
      <c r="R25" s="375"/>
      <c r="S25" s="378" t="s">
        <v>508</v>
      </c>
      <c r="T25" s="24"/>
      <c r="U25" s="333" t="s">
        <v>1316</v>
      </c>
      <c r="V25" s="27"/>
      <c r="W25" s="436"/>
      <c r="X25" s="621"/>
      <c r="Y25" s="335">
        <v>0</v>
      </c>
      <c r="Z25" s="930"/>
      <c r="AA25" s="25"/>
      <c r="AB25" s="25"/>
      <c r="AC25" s="25"/>
      <c r="AD25" s="25"/>
      <c r="AE25" s="25"/>
    </row>
    <row r="26" spans="1:31" ht="15.6">
      <c r="A26" s="24"/>
      <c r="B26" s="319">
        <v>1</v>
      </c>
      <c r="C26" s="339" t="s">
        <v>1320</v>
      </c>
      <c r="D26" s="318"/>
      <c r="E26" s="318"/>
      <c r="F26" s="318"/>
      <c r="G26" s="318"/>
      <c r="H26" s="318"/>
      <c r="I26" s="318"/>
      <c r="J26" s="318"/>
      <c r="K26" s="318"/>
      <c r="L26" s="318"/>
      <c r="M26" s="318"/>
      <c r="N26" s="318"/>
      <c r="O26" s="318"/>
      <c r="P26" s="318"/>
      <c r="Q26" s="767" t="s">
        <v>83</v>
      </c>
      <c r="R26" s="376"/>
      <c r="S26" s="282" t="s">
        <v>1322</v>
      </c>
      <c r="T26" s="24"/>
      <c r="U26" s="334" t="s">
        <v>1288</v>
      </c>
      <c r="V26" s="24"/>
      <c r="W26" s="24"/>
      <c r="X26" s="621"/>
      <c r="Y26" s="336">
        <v>1</v>
      </c>
      <c r="Z26" s="930"/>
      <c r="AA26" s="25"/>
      <c r="AB26" s="25"/>
      <c r="AC26" s="25"/>
      <c r="AD26" s="25"/>
      <c r="AE26" s="25"/>
    </row>
    <row r="27" spans="1:31" ht="15" thickBot="1">
      <c r="A27" s="24"/>
      <c r="B27" s="319">
        <v>2</v>
      </c>
      <c r="C27" s="339" t="s">
        <v>1321</v>
      </c>
      <c r="D27" s="318"/>
      <c r="E27" s="318"/>
      <c r="F27" s="318"/>
      <c r="G27" s="318"/>
      <c r="H27" s="318"/>
      <c r="I27" s="318"/>
      <c r="J27" s="318"/>
      <c r="K27" s="318"/>
      <c r="L27" s="318"/>
      <c r="M27" s="318"/>
      <c r="N27" s="318"/>
      <c r="O27" s="318"/>
      <c r="P27" s="318"/>
      <c r="Q27" s="767" t="s">
        <v>83</v>
      </c>
      <c r="R27" s="376"/>
      <c r="S27" s="282" t="s">
        <v>24</v>
      </c>
      <c r="T27" s="24"/>
      <c r="U27" s="337" t="s">
        <v>1289</v>
      </c>
      <c r="V27" s="32"/>
      <c r="W27" s="32"/>
      <c r="X27" s="688"/>
      <c r="Y27" s="338">
        <v>2</v>
      </c>
      <c r="Z27" s="930"/>
      <c r="AA27" s="25"/>
      <c r="AB27" s="25"/>
      <c r="AC27" s="25"/>
      <c r="AD27" s="25"/>
      <c r="AE27" s="25"/>
    </row>
    <row r="28" spans="1:31" ht="15" thickBot="1">
      <c r="A28" s="24"/>
      <c r="B28" s="319">
        <v>3</v>
      </c>
      <c r="C28" s="340" t="s">
        <v>11</v>
      </c>
      <c r="D28" s="320"/>
      <c r="E28" s="320"/>
      <c r="F28" s="320"/>
      <c r="G28" s="320"/>
      <c r="H28" s="320"/>
      <c r="I28" s="320"/>
      <c r="J28" s="320"/>
      <c r="K28" s="320"/>
      <c r="L28" s="320"/>
      <c r="M28" s="320"/>
      <c r="N28" s="320"/>
      <c r="O28" s="320"/>
      <c r="P28" s="320"/>
      <c r="Q28" s="767" t="s">
        <v>83</v>
      </c>
      <c r="R28" s="376"/>
      <c r="S28" s="282" t="s">
        <v>25</v>
      </c>
      <c r="T28" s="24"/>
      <c r="U28" s="401" t="s">
        <v>14</v>
      </c>
      <c r="V28" s="315"/>
      <c r="W28" s="315"/>
      <c r="X28" s="317"/>
      <c r="Y28" s="402" t="s">
        <v>0</v>
      </c>
      <c r="Z28" s="930"/>
      <c r="AA28" s="25"/>
      <c r="AB28" s="25"/>
      <c r="AC28" s="25"/>
      <c r="AD28" s="25"/>
      <c r="AE28" s="25"/>
    </row>
    <row r="29" spans="1:31" ht="15.6">
      <c r="A29" s="24"/>
      <c r="B29" s="321">
        <v>4</v>
      </c>
      <c r="C29" s="340" t="s">
        <v>92</v>
      </c>
      <c r="D29" s="320"/>
      <c r="E29" s="320"/>
      <c r="F29" s="320"/>
      <c r="G29" s="320"/>
      <c r="H29" s="320"/>
      <c r="I29" s="320"/>
      <c r="J29" s="320"/>
      <c r="K29" s="320"/>
      <c r="L29" s="320"/>
      <c r="M29" s="320"/>
      <c r="N29" s="320"/>
      <c r="O29" s="320"/>
      <c r="P29" s="320"/>
      <c r="Q29" s="767" t="s">
        <v>83</v>
      </c>
      <c r="R29" s="376"/>
      <c r="S29" s="282" t="s">
        <v>92</v>
      </c>
      <c r="T29" s="24"/>
      <c r="U29" s="333" t="s">
        <v>1335</v>
      </c>
      <c r="V29" s="27"/>
      <c r="W29" s="27"/>
      <c r="X29" s="689"/>
      <c r="Y29" s="335">
        <v>1</v>
      </c>
      <c r="Z29" s="930"/>
      <c r="AA29" s="25"/>
      <c r="AB29" s="25"/>
      <c r="AC29" s="25"/>
      <c r="AD29" s="25"/>
      <c r="AE29" s="25"/>
    </row>
    <row r="30" spans="1:31" ht="16.2" thickBot="1">
      <c r="A30" s="24"/>
      <c r="B30" s="24"/>
      <c r="C30" s="24"/>
      <c r="D30" s="24"/>
      <c r="E30" s="24"/>
      <c r="F30" s="24"/>
      <c r="G30" s="24"/>
      <c r="H30" s="24"/>
      <c r="I30" s="24"/>
      <c r="J30" s="24"/>
      <c r="K30" s="24"/>
      <c r="L30" s="24"/>
      <c r="M30" s="24"/>
      <c r="N30" s="24"/>
      <c r="O30" s="24"/>
      <c r="P30" s="24"/>
      <c r="Q30" s="24"/>
      <c r="R30" s="24"/>
      <c r="S30" s="24"/>
      <c r="T30" s="24"/>
      <c r="U30" s="403" t="s">
        <v>1324</v>
      </c>
      <c r="V30" s="32"/>
      <c r="W30" s="32"/>
      <c r="X30" s="688"/>
      <c r="Y30" s="341">
        <v>1</v>
      </c>
      <c r="Z30" s="930"/>
      <c r="AA30" s="25"/>
      <c r="AB30" s="25"/>
      <c r="AC30" s="25"/>
      <c r="AD30" s="25"/>
      <c r="AE30" s="25"/>
    </row>
    <row r="31" spans="1:31" ht="16.2" thickBot="1">
      <c r="A31" s="24"/>
      <c r="B31" s="373" t="s">
        <v>1319</v>
      </c>
      <c r="C31" s="276"/>
      <c r="D31" s="276"/>
      <c r="E31" s="276"/>
      <c r="F31" s="276"/>
      <c r="G31" s="276"/>
      <c r="H31" s="276"/>
      <c r="I31" s="276"/>
      <c r="J31" s="276"/>
      <c r="K31" s="276"/>
      <c r="L31" s="276"/>
      <c r="M31" s="276"/>
      <c r="N31" s="276"/>
      <c r="O31" s="276"/>
      <c r="P31" s="276"/>
      <c r="Q31" s="261" t="s">
        <v>480</v>
      </c>
      <c r="R31" s="375"/>
      <c r="S31" s="378" t="s">
        <v>508</v>
      </c>
      <c r="T31" s="24"/>
      <c r="U31" s="326" t="s">
        <v>671</v>
      </c>
      <c r="V31" s="322" t="s">
        <v>0</v>
      </c>
      <c r="W31" s="312"/>
      <c r="X31" s="326" t="s">
        <v>671</v>
      </c>
      <c r="Y31" s="763" t="s">
        <v>0</v>
      </c>
      <c r="Z31" s="930"/>
      <c r="AA31" s="25"/>
      <c r="AB31" s="25"/>
      <c r="AC31" s="25"/>
      <c r="AD31" s="25"/>
      <c r="AE31" s="25"/>
    </row>
    <row r="32" spans="1:31" ht="15.6">
      <c r="A32" s="24"/>
      <c r="B32" s="319">
        <v>1</v>
      </c>
      <c r="C32" s="339" t="s">
        <v>1320</v>
      </c>
      <c r="D32" s="318"/>
      <c r="E32" s="318"/>
      <c r="F32" s="318"/>
      <c r="G32" s="318"/>
      <c r="H32" s="318"/>
      <c r="I32" s="318"/>
      <c r="J32" s="318"/>
      <c r="K32" s="318"/>
      <c r="L32" s="318"/>
      <c r="M32" s="318"/>
      <c r="N32" s="318"/>
      <c r="O32" s="318"/>
      <c r="P32" s="318"/>
      <c r="Q32" s="767" t="s">
        <v>83</v>
      </c>
      <c r="R32" s="376"/>
      <c r="S32" s="282" t="s">
        <v>1322</v>
      </c>
      <c r="T32" s="24"/>
      <c r="U32" s="764">
        <v>3</v>
      </c>
      <c r="V32" s="765">
        <v>1</v>
      </c>
      <c r="W32" s="939"/>
      <c r="X32" s="764">
        <v>15</v>
      </c>
      <c r="Y32" s="765">
        <v>4</v>
      </c>
      <c r="Z32" s="930"/>
      <c r="AA32" s="25"/>
      <c r="AB32" s="25"/>
      <c r="AC32" s="25"/>
      <c r="AD32" s="25"/>
      <c r="AE32" s="25"/>
    </row>
    <row r="33" spans="1:61" ht="15.6">
      <c r="A33" s="24"/>
      <c r="B33" s="319">
        <v>2</v>
      </c>
      <c r="C33" s="339" t="s">
        <v>1321</v>
      </c>
      <c r="D33" s="318"/>
      <c r="E33" s="25"/>
      <c r="F33" s="318"/>
      <c r="G33" s="318"/>
      <c r="H33" s="318"/>
      <c r="I33" s="318"/>
      <c r="J33" s="318"/>
      <c r="K33" s="318"/>
      <c r="L33" s="318"/>
      <c r="M33" s="318"/>
      <c r="N33" s="318"/>
      <c r="O33" s="318"/>
      <c r="P33" s="318"/>
      <c r="Q33" s="767" t="s">
        <v>83</v>
      </c>
      <c r="R33" s="376"/>
      <c r="S33" s="282" t="s">
        <v>24</v>
      </c>
      <c r="T33" s="24"/>
      <c r="U33" s="757">
        <v>6</v>
      </c>
      <c r="V33" s="336">
        <v>2</v>
      </c>
      <c r="W33" s="939"/>
      <c r="X33" s="757">
        <v>21</v>
      </c>
      <c r="Y33" s="336">
        <v>5</v>
      </c>
      <c r="Z33" s="930"/>
      <c r="AA33" s="25"/>
      <c r="AB33" s="25"/>
      <c r="AC33" s="25"/>
      <c r="AD33" s="25"/>
      <c r="AE33" s="25"/>
    </row>
    <row r="34" spans="1:61" ht="16.2" thickBot="1">
      <c r="A34" s="24"/>
      <c r="B34" s="321">
        <v>3</v>
      </c>
      <c r="C34" s="340" t="s">
        <v>11</v>
      </c>
      <c r="D34" s="320"/>
      <c r="E34" s="320"/>
      <c r="F34" s="320"/>
      <c r="G34" s="320"/>
      <c r="H34" s="320"/>
      <c r="I34" s="320"/>
      <c r="J34" s="320"/>
      <c r="K34" s="320"/>
      <c r="L34" s="320"/>
      <c r="M34" s="320"/>
      <c r="N34" s="320"/>
      <c r="O34" s="320"/>
      <c r="P34" s="320"/>
      <c r="Q34" s="767" t="s">
        <v>83</v>
      </c>
      <c r="R34" s="376"/>
      <c r="S34" s="282" t="s">
        <v>25</v>
      </c>
      <c r="T34" s="24"/>
      <c r="U34" s="758">
        <v>10</v>
      </c>
      <c r="V34" s="341">
        <v>3</v>
      </c>
      <c r="W34" s="940"/>
      <c r="X34" s="758">
        <v>28</v>
      </c>
      <c r="Y34" s="338">
        <v>6</v>
      </c>
      <c r="Z34" s="930"/>
      <c r="AA34" s="25"/>
      <c r="AB34" s="25"/>
      <c r="AC34" s="25"/>
      <c r="AD34" s="25"/>
      <c r="AE34" s="25"/>
    </row>
    <row r="35" spans="1:61" ht="15" thickBot="1">
      <c r="A35" s="24"/>
      <c r="B35" s="24"/>
      <c r="C35" s="24"/>
      <c r="D35" s="24"/>
      <c r="E35" s="24"/>
      <c r="F35" s="24"/>
      <c r="G35" s="24"/>
      <c r="H35" s="24"/>
      <c r="I35" s="24"/>
      <c r="J35" s="24"/>
      <c r="K35" s="24"/>
      <c r="L35" s="24"/>
      <c r="M35" s="24"/>
      <c r="N35" s="24"/>
      <c r="O35" s="24"/>
      <c r="P35" s="24"/>
      <c r="Q35" s="24"/>
      <c r="R35" s="24"/>
      <c r="S35" s="24"/>
      <c r="T35" s="24"/>
      <c r="U35" s="984"/>
      <c r="V35" s="985"/>
      <c r="W35" s="985"/>
      <c r="X35" s="985"/>
      <c r="Y35" s="986"/>
      <c r="Z35" s="930"/>
      <c r="AA35" s="25"/>
      <c r="AB35" s="25"/>
      <c r="AC35" s="25"/>
      <c r="AD35" s="25"/>
      <c r="AE35" s="25"/>
    </row>
    <row r="36" spans="1:61">
      <c r="A36" s="24"/>
      <c r="B36" s="374" t="s">
        <v>12</v>
      </c>
      <c r="C36" s="259"/>
      <c r="D36" s="259"/>
      <c r="E36" s="259"/>
      <c r="F36" s="259"/>
      <c r="G36" s="259"/>
      <c r="H36" s="259"/>
      <c r="I36" s="259"/>
      <c r="J36" s="259"/>
      <c r="K36" s="259"/>
      <c r="L36" s="259"/>
      <c r="M36" s="259"/>
      <c r="N36" s="259"/>
      <c r="O36" s="259"/>
      <c r="P36" s="259"/>
      <c r="Q36" s="259"/>
      <c r="R36" s="259"/>
      <c r="S36" s="259"/>
      <c r="T36" s="24"/>
      <c r="U36" s="881"/>
      <c r="V36" s="882"/>
      <c r="W36" s="883"/>
      <c r="X36" s="884"/>
      <c r="Y36" s="885"/>
      <c r="Z36" s="930"/>
      <c r="AA36" s="25"/>
      <c r="AB36" s="25"/>
      <c r="AC36" s="25"/>
      <c r="AD36" s="25"/>
      <c r="AE36" s="25"/>
    </row>
    <row r="37" spans="1:61">
      <c r="A37" s="24"/>
      <c r="B37" s="979"/>
      <c r="C37" s="979"/>
      <c r="D37" s="979"/>
      <c r="E37" s="979"/>
      <c r="F37" s="979"/>
      <c r="G37" s="979"/>
      <c r="H37" s="979"/>
      <c r="I37" s="979"/>
      <c r="J37" s="979"/>
      <c r="K37" s="979"/>
      <c r="L37" s="979"/>
      <c r="M37" s="979"/>
      <c r="N37" s="979"/>
      <c r="O37" s="979"/>
      <c r="P37" s="979"/>
      <c r="Q37" s="979"/>
      <c r="R37" s="979"/>
      <c r="S37" s="979"/>
      <c r="T37" s="979"/>
      <c r="U37" s="979"/>
      <c r="V37" s="979"/>
      <c r="W37" s="980"/>
      <c r="X37" s="981"/>
      <c r="Y37" s="979"/>
      <c r="AE37" s="25"/>
    </row>
    <row r="38" spans="1:61">
      <c r="A38" s="24"/>
      <c r="B38" s="979"/>
      <c r="C38" s="979"/>
      <c r="D38" s="979"/>
      <c r="E38" s="979"/>
      <c r="F38" s="979"/>
      <c r="G38" s="979"/>
      <c r="H38" s="979"/>
      <c r="I38" s="979"/>
      <c r="J38" s="979"/>
      <c r="K38" s="979"/>
      <c r="L38" s="979"/>
      <c r="M38" s="979"/>
      <c r="N38" s="979"/>
      <c r="O38" s="979"/>
      <c r="P38" s="979"/>
      <c r="Q38" s="979"/>
      <c r="R38" s="979"/>
      <c r="S38" s="979"/>
      <c r="T38" s="979"/>
      <c r="U38" s="979"/>
      <c r="V38" s="979"/>
      <c r="W38" s="980"/>
      <c r="X38" s="981"/>
      <c r="Y38" s="979"/>
    </row>
    <row r="39" spans="1:61" ht="15" customHeight="1">
      <c r="A39" s="24"/>
      <c r="B39" s="979"/>
      <c r="C39" s="979"/>
      <c r="D39" s="979"/>
      <c r="E39" s="979"/>
      <c r="F39" s="979"/>
      <c r="G39" s="979"/>
      <c r="H39" s="979"/>
      <c r="I39" s="979"/>
      <c r="J39" s="979"/>
      <c r="K39" s="979"/>
      <c r="L39" s="979"/>
      <c r="M39" s="979"/>
      <c r="N39" s="979"/>
      <c r="O39" s="979"/>
      <c r="P39" s="979"/>
      <c r="Q39" s="979"/>
      <c r="R39" s="979"/>
      <c r="S39" s="979"/>
      <c r="T39" s="979"/>
      <c r="U39" s="979"/>
      <c r="V39" s="979"/>
      <c r="W39" s="980"/>
      <c r="X39" s="981"/>
      <c r="Y39" s="979"/>
    </row>
    <row r="40" spans="1:61" ht="15" customHeight="1">
      <c r="A40" s="24"/>
      <c r="B40" s="979"/>
      <c r="C40" s="979"/>
      <c r="D40" s="979"/>
      <c r="E40" s="979"/>
      <c r="F40" s="979"/>
      <c r="G40" s="979"/>
      <c r="H40" s="979"/>
      <c r="I40" s="979"/>
      <c r="J40" s="979"/>
      <c r="K40" s="979"/>
      <c r="L40" s="979"/>
      <c r="M40" s="979"/>
      <c r="N40" s="979"/>
      <c r="O40" s="979"/>
      <c r="P40" s="979"/>
      <c r="Q40" s="979"/>
      <c r="R40" s="979"/>
      <c r="S40" s="979"/>
      <c r="T40" s="979"/>
      <c r="U40" s="979"/>
      <c r="V40" s="979"/>
      <c r="W40" s="980"/>
      <c r="X40" s="981"/>
      <c r="Y40" s="979"/>
      <c r="AW40" s="724"/>
      <c r="AX40" s="724"/>
      <c r="AY40" s="724"/>
      <c r="AZ40" s="724"/>
      <c r="BA40" s="724"/>
      <c r="BB40" s="724"/>
      <c r="BC40" s="724"/>
      <c r="BD40" s="724"/>
      <c r="BE40" s="724"/>
      <c r="BF40" s="724"/>
      <c r="BG40" s="724"/>
      <c r="BH40" s="724"/>
      <c r="BI40" s="724"/>
    </row>
    <row r="41" spans="1:61" ht="15" customHeight="1">
      <c r="A41" s="24"/>
      <c r="B41" s="979"/>
      <c r="C41" s="979"/>
      <c r="D41" s="979"/>
      <c r="E41" s="979"/>
      <c r="F41" s="979"/>
      <c r="G41" s="979"/>
      <c r="H41" s="979"/>
      <c r="I41" s="979"/>
      <c r="J41" s="979"/>
      <c r="K41" s="979"/>
      <c r="L41" s="979"/>
      <c r="M41" s="979"/>
      <c r="N41" s="979"/>
      <c r="O41" s="979"/>
      <c r="P41" s="979"/>
      <c r="Q41" s="979"/>
      <c r="R41" s="979"/>
      <c r="S41" s="979"/>
      <c r="T41" s="979"/>
      <c r="U41" s="979"/>
      <c r="V41" s="979"/>
      <c r="W41" s="980"/>
      <c r="X41" s="981"/>
      <c r="Y41" s="979"/>
      <c r="AW41" s="724"/>
      <c r="AX41" s="724"/>
      <c r="AY41" s="724"/>
      <c r="AZ41" s="724"/>
      <c r="BA41" s="724"/>
      <c r="BB41" s="724"/>
      <c r="BC41" s="724"/>
      <c r="BD41" s="724"/>
      <c r="BE41" s="724"/>
      <c r="BF41" s="724"/>
      <c r="BG41" s="724"/>
      <c r="BH41" s="724"/>
      <c r="BI41" s="724"/>
    </row>
    <row r="42" spans="1:61" ht="15.75" customHeight="1">
      <c r="A42" s="24"/>
      <c r="B42" s="979"/>
      <c r="C42" s="979"/>
      <c r="D42" s="979"/>
      <c r="E42" s="979"/>
      <c r="F42" s="979"/>
      <c r="G42" s="979"/>
      <c r="H42" s="979"/>
      <c r="I42" s="979"/>
      <c r="J42" s="979"/>
      <c r="K42" s="979"/>
      <c r="L42" s="979"/>
      <c r="M42" s="979"/>
      <c r="N42" s="979"/>
      <c r="O42" s="979"/>
      <c r="P42" s="979"/>
      <c r="Q42" s="979"/>
      <c r="R42" s="979"/>
      <c r="S42" s="979"/>
      <c r="T42" s="979"/>
      <c r="U42" s="979"/>
      <c r="V42" s="979"/>
      <c r="W42" s="980"/>
      <c r="X42" s="981"/>
      <c r="Y42" s="979"/>
      <c r="AW42" s="724"/>
      <c r="AX42" s="724"/>
      <c r="AY42" s="724"/>
      <c r="AZ42" s="724"/>
      <c r="BA42" s="724"/>
      <c r="BB42" s="724"/>
      <c r="BC42" s="724"/>
      <c r="BD42" s="724"/>
      <c r="BE42" s="724"/>
      <c r="BF42" s="724"/>
      <c r="BG42" s="724"/>
      <c r="BH42" s="724"/>
      <c r="BI42" s="724"/>
    </row>
    <row r="43" spans="1:61" ht="15" customHeight="1">
      <c r="A43" s="24"/>
      <c r="AW43" s="724"/>
      <c r="AX43" s="724"/>
      <c r="AY43" s="724"/>
      <c r="AZ43" s="724"/>
      <c r="BA43" s="724"/>
      <c r="BB43" s="724"/>
      <c r="BC43" s="724"/>
      <c r="BD43" s="724"/>
      <c r="BE43" s="724"/>
      <c r="BF43" s="724"/>
      <c r="BG43" s="724"/>
      <c r="BH43" s="724"/>
      <c r="BI43" s="724"/>
    </row>
    <row r="44" spans="1:61" ht="15" customHeight="1">
      <c r="A44" s="24"/>
      <c r="AW44" s="724"/>
      <c r="AX44" s="724"/>
      <c r="AY44" s="724"/>
      <c r="AZ44" s="724"/>
      <c r="BA44" s="724"/>
      <c r="BB44" s="724"/>
      <c r="BC44" s="724"/>
      <c r="BD44" s="724"/>
      <c r="BE44" s="724"/>
      <c r="BF44" s="724"/>
      <c r="BG44" s="724"/>
      <c r="BH44" s="724"/>
      <c r="BI44" s="724"/>
    </row>
    <row r="45" spans="1:61" ht="15" customHeight="1">
      <c r="A45" s="24"/>
      <c r="AW45" s="724"/>
      <c r="AX45" s="724"/>
      <c r="AY45" s="724"/>
      <c r="AZ45" s="724"/>
      <c r="BA45" s="724"/>
      <c r="BB45" s="724"/>
      <c r="BC45" s="724"/>
      <c r="BD45" s="724"/>
      <c r="BE45" s="724"/>
      <c r="BF45" s="724"/>
      <c r="BG45" s="724"/>
      <c r="BH45" s="724"/>
      <c r="BI45" s="724"/>
    </row>
    <row r="46" spans="1:61" ht="15" customHeight="1">
      <c r="A46" s="24"/>
      <c r="AW46" s="724"/>
      <c r="AX46" s="724"/>
      <c r="AY46" s="724"/>
      <c r="AZ46" s="724"/>
      <c r="BA46" s="724"/>
      <c r="BB46" s="724"/>
      <c r="BC46" s="724"/>
      <c r="BD46" s="724"/>
      <c r="BE46" s="724"/>
      <c r="BF46" s="724"/>
      <c r="BG46" s="724"/>
      <c r="BH46" s="724"/>
      <c r="BI46" s="724"/>
    </row>
    <row r="47" spans="1:61" ht="15" customHeight="1">
      <c r="A47" s="24"/>
      <c r="AW47" s="724"/>
      <c r="AX47" s="724"/>
      <c r="AY47" s="724"/>
      <c r="AZ47" s="724"/>
      <c r="BA47" s="724"/>
      <c r="BB47" s="724"/>
      <c r="BC47" s="724"/>
      <c r="BD47" s="724"/>
      <c r="BE47" s="724"/>
      <c r="BF47" s="724"/>
      <c r="BG47" s="724"/>
      <c r="BH47" s="724"/>
      <c r="BI47" s="724"/>
    </row>
    <row r="48" spans="1:61">
      <c r="A48" s="24"/>
      <c r="AW48" s="724"/>
      <c r="AX48" s="724"/>
      <c r="AY48" s="724"/>
      <c r="AZ48" s="724"/>
      <c r="BA48" s="724"/>
      <c r="BB48" s="724"/>
      <c r="BC48" s="724"/>
      <c r="BD48" s="724"/>
      <c r="BE48" s="724"/>
      <c r="BF48" s="724"/>
      <c r="BG48" s="724"/>
      <c r="BH48" s="724"/>
      <c r="BI48" s="724"/>
    </row>
    <row r="49" spans="1:61" ht="15" customHeight="1">
      <c r="A49" s="24"/>
      <c r="AW49" s="724"/>
      <c r="AX49" s="724"/>
      <c r="AY49" s="724"/>
      <c r="AZ49" s="724"/>
      <c r="BA49" s="724"/>
      <c r="BB49" s="724"/>
      <c r="BC49" s="724"/>
      <c r="BD49" s="724"/>
      <c r="BE49" s="724"/>
      <c r="BF49" s="724"/>
      <c r="BG49" s="724"/>
      <c r="BH49" s="724"/>
      <c r="BI49" s="724"/>
    </row>
    <row r="50" spans="1:61">
      <c r="A50" s="24"/>
      <c r="AW50" s="724"/>
      <c r="AX50" s="724"/>
      <c r="AY50" s="724"/>
      <c r="AZ50" s="724"/>
      <c r="BA50" s="724"/>
      <c r="BB50" s="724"/>
      <c r="BC50" s="724"/>
      <c r="BD50" s="724"/>
      <c r="BE50" s="724"/>
      <c r="BF50" s="724"/>
      <c r="BG50" s="724"/>
      <c r="BH50" s="724"/>
      <c r="BI50" s="724"/>
    </row>
    <row r="51" spans="1:61" ht="15" customHeight="1">
      <c r="A51" s="24"/>
      <c r="AW51" s="724"/>
      <c r="AX51" s="724"/>
      <c r="AY51" s="724"/>
      <c r="AZ51" s="724"/>
      <c r="BA51" s="724"/>
      <c r="BB51" s="724"/>
      <c r="BC51" s="724"/>
      <c r="BD51" s="724"/>
      <c r="BE51" s="724"/>
      <c r="BF51" s="724"/>
      <c r="BG51" s="724"/>
      <c r="BH51" s="724"/>
      <c r="BI51" s="724"/>
    </row>
    <row r="52" spans="1:61">
      <c r="A52" s="24"/>
      <c r="AW52" s="724"/>
      <c r="AX52" s="724"/>
      <c r="AY52" s="724"/>
      <c r="AZ52" s="724"/>
      <c r="BA52" s="724"/>
      <c r="BB52" s="724"/>
      <c r="BC52" s="724"/>
      <c r="BD52" s="724"/>
      <c r="BE52" s="724"/>
      <c r="BF52" s="724"/>
      <c r="BG52" s="724"/>
      <c r="BH52" s="724"/>
      <c r="BI52" s="724"/>
    </row>
    <row r="53" spans="1:61" ht="15" customHeight="1">
      <c r="A53" s="24"/>
      <c r="AW53" s="724"/>
      <c r="AX53" s="724"/>
      <c r="AY53" s="724"/>
      <c r="AZ53" s="724"/>
      <c r="BA53" s="724"/>
      <c r="BB53" s="724"/>
      <c r="BC53" s="724"/>
      <c r="BD53" s="724"/>
      <c r="BE53" s="724"/>
      <c r="BF53" s="724"/>
      <c r="BG53" s="724"/>
      <c r="BH53" s="724"/>
      <c r="BI53" s="724"/>
    </row>
    <row r="54" spans="1:61">
      <c r="A54" s="24"/>
      <c r="AW54" s="724"/>
      <c r="AX54" s="724"/>
      <c r="AY54" s="724"/>
      <c r="AZ54" s="724"/>
      <c r="BA54" s="724"/>
      <c r="BB54" s="724"/>
      <c r="BC54" s="724"/>
      <c r="BD54" s="724"/>
      <c r="BE54" s="724"/>
      <c r="BF54" s="724"/>
      <c r="BG54" s="724"/>
      <c r="BH54" s="724"/>
      <c r="BI54" s="724"/>
    </row>
    <row r="55" spans="1:61">
      <c r="A55" s="24"/>
      <c r="AW55" s="724"/>
      <c r="AX55" s="724"/>
      <c r="AY55" s="724"/>
      <c r="AZ55" s="724"/>
      <c r="BA55" s="724"/>
      <c r="BB55" s="724"/>
      <c r="BC55" s="724"/>
      <c r="BD55" s="724"/>
      <c r="BE55" s="724"/>
      <c r="BF55" s="724"/>
      <c r="BG55" s="724"/>
      <c r="BH55" s="724"/>
      <c r="BI55" s="724"/>
    </row>
    <row r="56" spans="1:61">
      <c r="A56" s="24"/>
      <c r="AW56" s="724"/>
      <c r="AX56" s="724"/>
      <c r="AY56" s="724"/>
      <c r="AZ56" s="724"/>
      <c r="BA56" s="724"/>
      <c r="BB56" s="724"/>
      <c r="BC56" s="724"/>
      <c r="BD56" s="724"/>
      <c r="BE56" s="724"/>
      <c r="BF56" s="724"/>
      <c r="BG56" s="724"/>
      <c r="BH56" s="724"/>
      <c r="BI56" s="724"/>
    </row>
    <row r="57" spans="1:61">
      <c r="A57" s="24"/>
      <c r="AW57" s="724"/>
      <c r="AX57" s="724"/>
      <c r="AY57" s="724"/>
      <c r="AZ57" s="724"/>
      <c r="BA57" s="724"/>
      <c r="BB57" s="724"/>
      <c r="BC57" s="724"/>
      <c r="BD57" s="724"/>
      <c r="BE57" s="724"/>
      <c r="BF57" s="724"/>
      <c r="BG57" s="724"/>
      <c r="BH57" s="724"/>
      <c r="BI57" s="724"/>
    </row>
    <row r="58" spans="1:61">
      <c r="A58" s="24"/>
      <c r="AL58" s="724"/>
      <c r="AM58" s="724"/>
      <c r="AN58" s="724"/>
      <c r="AO58" s="724"/>
      <c r="AP58" s="724"/>
      <c r="AQ58" s="724"/>
      <c r="AR58" s="724"/>
      <c r="AS58" s="724"/>
      <c r="AT58" s="724"/>
      <c r="AU58" s="724"/>
      <c r="AV58" s="724"/>
      <c r="AW58" s="724"/>
      <c r="AX58" s="724"/>
      <c r="AY58" s="724"/>
      <c r="AZ58" s="724"/>
      <c r="BA58" s="724"/>
      <c r="BB58" s="724"/>
      <c r="BC58" s="724"/>
      <c r="BD58" s="724"/>
      <c r="BE58" s="724"/>
      <c r="BF58" s="724"/>
      <c r="BG58" s="724"/>
      <c r="BH58" s="724"/>
      <c r="BI58" s="724"/>
    </row>
    <row r="59" spans="1:61">
      <c r="A59" s="24"/>
      <c r="AL59" s="724"/>
      <c r="AM59" s="724"/>
      <c r="AN59" s="724"/>
      <c r="AO59" s="724"/>
      <c r="AP59" s="724"/>
      <c r="AQ59" s="724"/>
      <c r="AR59" s="724"/>
      <c r="AS59" s="724"/>
      <c r="AT59" s="724"/>
      <c r="AU59" s="724"/>
      <c r="AV59" s="724"/>
      <c r="AW59" s="724"/>
      <c r="AX59" s="724"/>
      <c r="AY59" s="724"/>
      <c r="AZ59" s="724"/>
      <c r="BA59" s="724"/>
      <c r="BB59" s="724"/>
      <c r="BC59" s="724"/>
      <c r="BD59" s="724"/>
      <c r="BE59" s="724"/>
      <c r="BF59" s="724"/>
      <c r="BG59" s="724"/>
      <c r="BH59" s="724"/>
      <c r="BI59" s="724"/>
    </row>
    <row r="60" spans="1:61">
      <c r="A60" s="24"/>
      <c r="AL60" s="724"/>
      <c r="AM60" s="724"/>
      <c r="AN60" s="724"/>
      <c r="AO60" s="724"/>
      <c r="AP60" s="724"/>
      <c r="AQ60" s="724"/>
      <c r="AR60" s="724"/>
      <c r="AS60" s="724"/>
      <c r="AT60" s="724"/>
      <c r="AU60" s="724"/>
      <c r="AV60" s="724"/>
      <c r="AW60" s="724"/>
      <c r="AX60" s="724"/>
      <c r="AY60" s="724"/>
      <c r="AZ60" s="724"/>
      <c r="BA60" s="724"/>
      <c r="BB60" s="724"/>
      <c r="BC60" s="724"/>
      <c r="BD60" s="724"/>
      <c r="BE60" s="724"/>
      <c r="BF60" s="724"/>
      <c r="BG60" s="724"/>
      <c r="BH60" s="724"/>
      <c r="BI60" s="724"/>
    </row>
    <row r="61" spans="1:61">
      <c r="A61" s="24"/>
      <c r="AL61" s="724"/>
      <c r="AM61" s="724"/>
      <c r="AN61" s="724"/>
      <c r="AO61" s="724"/>
      <c r="AP61" s="724"/>
      <c r="AQ61" s="724"/>
      <c r="AR61" s="724"/>
      <c r="AS61" s="724"/>
      <c r="AT61" s="724"/>
      <c r="AU61" s="724"/>
      <c r="AV61" s="724"/>
      <c r="AW61" s="724"/>
      <c r="AX61" s="724"/>
      <c r="AY61" s="724"/>
      <c r="AZ61" s="724"/>
      <c r="BA61" s="724"/>
      <c r="BB61" s="724"/>
      <c r="BC61" s="724"/>
      <c r="BD61" s="724"/>
      <c r="BE61" s="724"/>
      <c r="BF61" s="724"/>
      <c r="BG61" s="724"/>
      <c r="BH61" s="724"/>
      <c r="BI61" s="724"/>
    </row>
    <row r="62" spans="1:61">
      <c r="A62" s="24"/>
      <c r="AL62" s="724"/>
      <c r="AM62" s="724"/>
      <c r="AN62" s="724"/>
      <c r="AO62" s="724"/>
      <c r="AP62" s="724"/>
      <c r="AQ62" s="724"/>
      <c r="AR62" s="724"/>
      <c r="AS62" s="724"/>
      <c r="AT62" s="724"/>
      <c r="AU62" s="724"/>
      <c r="AV62" s="724"/>
      <c r="AW62" s="724"/>
      <c r="AX62" s="724"/>
      <c r="AY62" s="724"/>
      <c r="AZ62" s="724"/>
      <c r="BA62" s="724"/>
      <c r="BB62" s="724"/>
      <c r="BC62" s="724"/>
      <c r="BD62" s="724"/>
      <c r="BE62" s="724"/>
      <c r="BF62" s="724"/>
      <c r="BG62" s="724"/>
      <c r="BH62" s="724"/>
      <c r="BI62" s="724"/>
    </row>
    <row r="63" spans="1:61">
      <c r="A63" s="24"/>
      <c r="AL63" s="724"/>
      <c r="AM63" s="724"/>
      <c r="AN63" s="724"/>
      <c r="AO63" s="724"/>
      <c r="AP63" s="724"/>
      <c r="AQ63" s="724"/>
      <c r="AR63" s="724"/>
      <c r="AS63" s="724"/>
      <c r="AT63" s="724"/>
      <c r="AU63" s="724"/>
      <c r="AV63" s="724"/>
      <c r="AW63" s="724"/>
      <c r="AX63" s="724"/>
      <c r="AY63" s="724"/>
      <c r="AZ63" s="724"/>
      <c r="BA63" s="724"/>
      <c r="BB63" s="724"/>
      <c r="BC63" s="724"/>
      <c r="BD63" s="724"/>
      <c r="BE63" s="724"/>
      <c r="BF63" s="724"/>
      <c r="BG63" s="724"/>
      <c r="BH63" s="724"/>
      <c r="BI63" s="724"/>
    </row>
    <row r="64" spans="1:61">
      <c r="A64" s="24"/>
      <c r="AL64" s="724"/>
      <c r="AM64" s="724"/>
      <c r="AN64" s="724"/>
      <c r="AO64" s="724"/>
      <c r="AP64" s="724"/>
      <c r="AQ64" s="724"/>
      <c r="AR64" s="724"/>
      <c r="AS64" s="724"/>
      <c r="AT64" s="724"/>
      <c r="AU64" s="724"/>
      <c r="AV64" s="724"/>
      <c r="AW64" s="724"/>
      <c r="AX64" s="724"/>
      <c r="AY64" s="724"/>
      <c r="AZ64" s="724"/>
      <c r="BA64" s="724"/>
      <c r="BB64" s="724"/>
      <c r="BC64" s="724"/>
      <c r="BD64" s="724"/>
      <c r="BE64" s="724"/>
      <c r="BF64" s="724"/>
      <c r="BG64" s="724"/>
      <c r="BH64" s="724"/>
      <c r="BI64" s="724"/>
    </row>
    <row r="65" spans="38:61">
      <c r="AL65" s="724"/>
      <c r="AM65" s="724"/>
      <c r="AN65" s="724"/>
      <c r="AO65" s="724"/>
      <c r="AP65" s="724"/>
      <c r="AQ65" s="724"/>
      <c r="AR65" s="724"/>
      <c r="AS65" s="724"/>
      <c r="AT65" s="724"/>
      <c r="AU65" s="724"/>
      <c r="AV65" s="724"/>
      <c r="AW65" s="724"/>
      <c r="AX65" s="724"/>
      <c r="AY65" s="724"/>
      <c r="AZ65" s="724"/>
      <c r="BA65" s="724"/>
      <c r="BB65" s="724"/>
      <c r="BC65" s="724"/>
      <c r="BD65" s="724"/>
      <c r="BE65" s="724"/>
      <c r="BF65" s="724"/>
      <c r="BG65" s="724"/>
      <c r="BH65" s="724"/>
      <c r="BI65" s="724"/>
    </row>
    <row r="66" spans="38:61">
      <c r="AL66" s="724"/>
      <c r="AM66" s="724"/>
      <c r="AN66" s="724"/>
      <c r="AO66" s="724"/>
      <c r="AP66" s="724"/>
      <c r="AQ66" s="724"/>
      <c r="AR66" s="724"/>
      <c r="AS66" s="724"/>
      <c r="AT66" s="724"/>
      <c r="AU66" s="724"/>
      <c r="AV66" s="724"/>
      <c r="AW66" s="724"/>
      <c r="AX66" s="724"/>
      <c r="AY66" s="724"/>
      <c r="AZ66" s="724"/>
      <c r="BA66" s="724"/>
      <c r="BB66" s="724"/>
      <c r="BC66" s="724"/>
      <c r="BD66" s="724"/>
      <c r="BE66" s="724"/>
      <c r="BF66" s="724"/>
      <c r="BG66" s="724"/>
      <c r="BH66" s="724"/>
      <c r="BI66" s="724"/>
    </row>
    <row r="67" spans="38:61">
      <c r="AL67" s="724"/>
      <c r="AM67" s="724"/>
      <c r="AN67" s="724"/>
      <c r="AO67" s="724"/>
      <c r="AP67" s="724"/>
      <c r="AQ67" s="724"/>
      <c r="AR67" s="724"/>
      <c r="AS67" s="724"/>
      <c r="AT67" s="724"/>
      <c r="AU67" s="724"/>
      <c r="AV67" s="724"/>
      <c r="AW67" s="724"/>
      <c r="AX67" s="724"/>
      <c r="AY67" s="724"/>
      <c r="AZ67" s="724"/>
      <c r="BA67" s="724"/>
      <c r="BB67" s="724"/>
      <c r="BC67" s="724"/>
      <c r="BD67" s="724"/>
      <c r="BE67" s="724"/>
      <c r="BF67" s="724"/>
      <c r="BG67" s="724"/>
      <c r="BH67" s="724"/>
      <c r="BI67" s="724"/>
    </row>
    <row r="68" spans="38:61">
      <c r="AL68" s="725"/>
      <c r="AM68" s="725"/>
      <c r="AN68" s="725"/>
      <c r="AO68" s="725"/>
      <c r="AP68" s="725"/>
      <c r="AQ68" s="725"/>
      <c r="AR68" s="725"/>
      <c r="AS68" s="725"/>
      <c r="AT68" s="725"/>
      <c r="AU68" s="725"/>
      <c r="AV68" s="725"/>
      <c r="AW68" s="725"/>
      <c r="AX68" s="725"/>
      <c r="AY68" s="725"/>
      <c r="AZ68" s="725"/>
      <c r="BA68" s="725"/>
      <c r="BB68" s="725"/>
      <c r="BC68" s="725"/>
      <c r="BD68" s="725"/>
      <c r="BE68" s="725"/>
      <c r="BF68" s="725"/>
      <c r="BG68" s="725"/>
      <c r="BH68" s="725"/>
      <c r="BI68" s="725"/>
    </row>
  </sheetData>
  <mergeCells count="13">
    <mergeCell ref="U35:Y35"/>
    <mergeCell ref="B16:S17"/>
    <mergeCell ref="B21:E21"/>
    <mergeCell ref="B22:E22"/>
    <mergeCell ref="B9:D9"/>
    <mergeCell ref="H9:J9"/>
    <mergeCell ref="N9:P9"/>
    <mergeCell ref="B13:S14"/>
    <mergeCell ref="G3:I3"/>
    <mergeCell ref="D4:F4"/>
    <mergeCell ref="O4:R4"/>
    <mergeCell ref="H5:J5"/>
    <mergeCell ref="O5:S5"/>
  </mergeCells>
  <conditionalFormatting sqref="G4:K4">
    <cfRule type="expression" dxfId="16" priority="1">
      <formula>#REF!="Ristiverinen"</formula>
    </cfRule>
  </conditionalFormatting>
  <pageMargins left="0.7" right="0.7" top="0.75" bottom="0.75" header="0.3" footer="0.3"/>
  <pageSetup paperSize="9" scale="82" orientation="portrait" r:id="rId1"/>
  <extLst>
    <ext xmlns:x14="http://schemas.microsoft.com/office/spreadsheetml/2009/9/main" uri="{CCE6A557-97BC-4b89-ADB6-D9C93CAAB3DF}">
      <x14:dataValidations xmlns:xm="http://schemas.microsoft.com/office/excel/2006/main" count="9">
        <x14:dataValidation type="list" allowBlank="1" showInputMessage="1" showErrorMessage="1" xr:uid="{62E9A2DF-B58B-4C61-AE4B-D1D9C65441F2}">
          <x14:formula1>
            <xm:f>Iltasatu_taulukot!$T$2:$T$4</xm:f>
          </x14:formula1>
          <xm:sqref>S2</xm:sqref>
        </x14:dataValidation>
        <x14:dataValidation type="list" allowBlank="1" showInputMessage="1" showErrorMessage="1" xr:uid="{93FBC08D-6126-4E04-8F3F-E2C7E97EC72C}">
          <x14:formula1>
            <xm:f>Iltasatu_taulukot!$K$3:$K$10</xm:f>
          </x14:formula1>
          <xm:sqref>H5:K5</xm:sqref>
        </x14:dataValidation>
        <x14:dataValidation type="list" allowBlank="1" showInputMessage="1" showErrorMessage="1" xr:uid="{26134A58-9046-4B83-A924-E366836086C9}">
          <x14:formula1>
            <xm:f>'Hahmonluonnin askeleet'!$L$42:$L$49</xm:f>
          </x14:formula1>
          <xm:sqref>B21:B22</xm:sqref>
        </x14:dataValidation>
        <x14:dataValidation type="list" allowBlank="1" showInputMessage="1" showErrorMessage="1" xr:uid="{5E1F0085-BDC2-4EF7-A3CA-950561769023}">
          <x14:formula1>
            <xm:f>Iltasatu_taulukot!$L$3:$L$14</xm:f>
          </x14:formula1>
          <xm:sqref>H9 N9 B9</xm:sqref>
        </x14:dataValidation>
        <x14:dataValidation type="list" allowBlank="1" showInputMessage="1" showErrorMessage="1" xr:uid="{9468B41A-75D7-4271-81F5-E6EC68EBF064}">
          <x14:formula1>
            <xm:f>'Hahmonluonnin askeleet'!$B$18:$B$30</xm:f>
          </x14:formula1>
          <xm:sqref>D4:F4</xm:sqref>
        </x14:dataValidation>
        <x14:dataValidation type="list" allowBlank="1" showInputMessage="1" showErrorMessage="1" xr:uid="{DA1D4716-9BB7-4AD2-8482-E87878BB2F0C}">
          <x14:formula1>
            <xm:f>'Hahmonluonnin askeleet'!$L$3:$L$10</xm:f>
          </x14:formula1>
          <xm:sqref>G3:I3</xm:sqref>
        </x14:dataValidation>
        <x14:dataValidation type="list" allowBlank="1" showInputMessage="1" showErrorMessage="1" xr:uid="{746192AD-D7BE-4790-AB91-6A75D1F6D026}">
          <x14:formula1>
            <xm:f>Iltasatu_taulukot!$M$32:$M$41</xm:f>
          </x14:formula1>
          <xm:sqref>O5:S5</xm:sqref>
        </x14:dataValidation>
        <x14:dataValidation type="list" allowBlank="1" showInputMessage="1" showErrorMessage="1" xr:uid="{1C7A68A4-9F69-48C2-8AF4-40470D8A10F6}">
          <x14:formula1>
            <xm:f>Iltasatu_taulukot!$F$39:$F$116</xm:f>
          </x14:formula1>
          <xm:sqref>B13</xm:sqref>
        </x14:dataValidation>
        <x14:dataValidation type="list" allowBlank="1" showInputMessage="1" showErrorMessage="1" xr:uid="{28885E7C-3731-4B80-8D15-A1D9A80E7ADD}">
          <x14:formula1>
            <xm:f>Iltasatu_taulukot!$I$16:$I$19</xm:f>
          </x14:formula1>
          <xm:sqref>O4:R4</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F01E31-E554-4212-8610-5EAC4DBECDEE}">
  <sheetPr>
    <pageSetUpPr fitToPage="1"/>
  </sheetPr>
  <dimension ref="A1:BW136"/>
  <sheetViews>
    <sheetView zoomScale="112" zoomScaleNormal="40" workbookViewId="0">
      <selection activeCell="R13" sqref="R13"/>
    </sheetView>
  </sheetViews>
  <sheetFormatPr defaultColWidth="4.33203125" defaultRowHeight="14.4"/>
  <cols>
    <col min="13" max="13" width="3.109375" customWidth="1"/>
    <col min="17" max="17" width="5.109375" customWidth="1"/>
    <col min="32" max="32" width="4.33203125" style="9"/>
    <col min="70" max="70" width="7.88671875" customWidth="1"/>
  </cols>
  <sheetData>
    <row r="1" spans="1:75" ht="15" thickBot="1">
      <c r="A1" s="3"/>
      <c r="B1" s="3"/>
      <c r="C1" s="3"/>
      <c r="D1" s="3"/>
      <c r="E1" s="3"/>
      <c r="F1" s="3"/>
      <c r="G1" s="3"/>
      <c r="H1" s="3"/>
      <c r="I1" s="3"/>
      <c r="J1" s="3"/>
      <c r="K1" s="3"/>
      <c r="L1" s="3"/>
      <c r="N1" s="181" t="s">
        <v>1721</v>
      </c>
      <c r="O1" s="3"/>
      <c r="P1" s="3"/>
      <c r="Q1" s="603" t="s">
        <v>1297</v>
      </c>
      <c r="R1" s="604"/>
      <c r="S1" s="1049" t="s">
        <v>41</v>
      </c>
      <c r="T1" s="1050"/>
      <c r="U1" s="1050"/>
      <c r="V1" s="1051"/>
      <c r="W1" s="3"/>
      <c r="X1" s="3"/>
      <c r="Y1" s="3"/>
      <c r="Z1" s="3"/>
      <c r="AA1" s="3"/>
      <c r="AB1" s="3"/>
      <c r="AC1" s="3"/>
      <c r="AD1" s="3"/>
      <c r="AE1" s="3"/>
      <c r="AF1" s="99"/>
      <c r="AG1" s="3"/>
      <c r="AH1" s="3"/>
      <c r="AI1" s="3"/>
      <c r="AJ1" s="3"/>
      <c r="AK1" s="3"/>
      <c r="AL1" s="3"/>
      <c r="AM1" s="3"/>
      <c r="AN1" s="3"/>
      <c r="AO1" s="3"/>
    </row>
    <row r="2" spans="1:75" ht="15" thickBot="1">
      <c r="A2" s="3"/>
      <c r="B2" s="3"/>
      <c r="C2" s="3"/>
      <c r="D2" s="3"/>
      <c r="E2" s="3"/>
      <c r="F2" s="3"/>
      <c r="G2" s="3"/>
      <c r="H2" s="3"/>
      <c r="I2" s="3"/>
      <c r="J2" s="3"/>
      <c r="K2" s="3"/>
      <c r="L2" s="3"/>
      <c r="M2" s="789"/>
      <c r="N2" s="414" t="s">
        <v>1409</v>
      </c>
      <c r="O2" s="415"/>
      <c r="P2" s="416"/>
      <c r="Q2" s="414" t="s">
        <v>1477</v>
      </c>
      <c r="R2" s="415"/>
      <c r="S2" s="415"/>
      <c r="T2" s="415"/>
      <c r="U2" s="415" t="s">
        <v>1552</v>
      </c>
      <c r="V2" s="415"/>
      <c r="W2" s="415"/>
      <c r="X2" s="415"/>
      <c r="Y2" s="415" t="s">
        <v>1474</v>
      </c>
      <c r="Z2" s="415"/>
      <c r="AA2" s="415"/>
      <c r="AB2" s="415"/>
      <c r="AC2" s="415"/>
      <c r="AD2" s="415">
        <v>3</v>
      </c>
      <c r="AE2" s="793" t="s">
        <v>2031</v>
      </c>
      <c r="AF2" s="794"/>
      <c r="AG2" s="3"/>
      <c r="AH2" s="3"/>
      <c r="AI2" s="3"/>
      <c r="AJ2" s="3"/>
      <c r="AK2" s="3"/>
      <c r="AL2" s="3"/>
      <c r="AM2" s="3"/>
      <c r="AN2" s="3"/>
      <c r="AO2" s="3"/>
    </row>
    <row r="3" spans="1:75" ht="16.2" thickBot="1">
      <c r="A3" s="3"/>
      <c r="B3" s="3"/>
      <c r="C3" s="3"/>
      <c r="D3" s="3"/>
      <c r="E3" s="3"/>
      <c r="F3" s="3"/>
      <c r="G3" s="3"/>
      <c r="H3" s="3"/>
      <c r="I3" s="3"/>
      <c r="J3" s="3"/>
      <c r="K3" s="3"/>
      <c r="L3" s="3"/>
      <c r="M3" s="789"/>
      <c r="N3" s="412" t="s">
        <v>1171</v>
      </c>
      <c r="O3" s="198"/>
      <c r="P3" s="351"/>
      <c r="Q3" s="809">
        <f>LOOKUP(N3,Iltasatu_taulukot!$I$21:$L$25)+$AD$2+2</f>
        <v>8</v>
      </c>
      <c r="R3" s="380" t="str">
        <f>VLOOKUP(Q3+AD1,Iltasatu_taulukot!$H$2:$J$11,3)</f>
        <v>tarumainen</v>
      </c>
      <c r="S3" s="380"/>
      <c r="T3" s="380"/>
      <c r="U3" s="1052" t="s">
        <v>196</v>
      </c>
      <c r="V3" s="1052"/>
      <c r="W3" s="1052"/>
      <c r="X3" s="1052"/>
      <c r="Y3" s="380" t="s">
        <v>162</v>
      </c>
      <c r="Z3" s="380"/>
      <c r="AA3" s="380"/>
      <c r="AB3" s="380"/>
      <c r="AC3" s="380"/>
      <c r="AD3" s="380"/>
      <c r="AE3" s="380"/>
      <c r="AF3" s="795"/>
      <c r="AG3" s="3"/>
      <c r="AH3" s="3"/>
      <c r="AI3" s="3"/>
      <c r="AJ3" s="3"/>
      <c r="AK3" s="3"/>
      <c r="AL3" s="3"/>
      <c r="AM3" s="3"/>
      <c r="AN3" s="3"/>
      <c r="AO3" s="3"/>
      <c r="BR3" t="s">
        <v>1511</v>
      </c>
    </row>
    <row r="4" spans="1:75" ht="16.2" thickBot="1">
      <c r="A4" s="3"/>
      <c r="B4" s="3"/>
      <c r="C4" s="3"/>
      <c r="D4" s="3"/>
      <c r="E4" s="3"/>
      <c r="F4" s="3"/>
      <c r="G4" s="3"/>
      <c r="H4" s="3"/>
      <c r="I4" s="3"/>
      <c r="J4" s="3"/>
      <c r="K4" s="3"/>
      <c r="L4" s="3"/>
      <c r="M4" s="789"/>
      <c r="N4" s="413" t="s">
        <v>1296</v>
      </c>
      <c r="O4" s="2"/>
      <c r="P4" s="353"/>
      <c r="Q4" s="809">
        <f>LOOKUP(N4,Iltasatu_taulukot!$I$21:$L$25)+$AD$2+2</f>
        <v>7</v>
      </c>
      <c r="R4" s="380" t="str">
        <f>VLOOKUP(Q4+AD1,Iltasatu_taulukot!$H$2:$J$11,3)</f>
        <v>eeppinen</v>
      </c>
      <c r="S4" s="380"/>
      <c r="T4" s="380"/>
      <c r="U4" s="1052" t="s">
        <v>49</v>
      </c>
      <c r="V4" s="1052"/>
      <c r="W4" s="1052"/>
      <c r="X4" s="1052"/>
      <c r="Y4" s="380" t="s">
        <v>1473</v>
      </c>
      <c r="Z4" s="380"/>
      <c r="AA4" s="380"/>
      <c r="AB4" s="380"/>
      <c r="AC4" s="380"/>
      <c r="AD4" s="380"/>
      <c r="AE4" s="380"/>
      <c r="AF4" s="795"/>
      <c r="AG4" s="3"/>
      <c r="AH4" s="3"/>
      <c r="AI4" s="3"/>
      <c r="AJ4" s="3"/>
      <c r="AK4" s="3"/>
      <c r="AL4" s="3"/>
      <c r="AM4" s="3"/>
      <c r="AN4" s="3"/>
      <c r="AO4" s="3"/>
      <c r="BR4" s="13">
        <v>13000</v>
      </c>
      <c r="BT4" t="s">
        <v>1510</v>
      </c>
    </row>
    <row r="5" spans="1:75" ht="16.2" thickBot="1">
      <c r="A5" s="3"/>
      <c r="B5" s="3"/>
      <c r="C5" s="3"/>
      <c r="D5" s="3"/>
      <c r="E5" s="3"/>
      <c r="F5" s="3"/>
      <c r="G5" s="3"/>
      <c r="H5" s="3"/>
      <c r="I5" s="3"/>
      <c r="J5" s="3"/>
      <c r="K5" s="3"/>
      <c r="L5" s="3"/>
      <c r="M5" s="789"/>
      <c r="N5" s="381" t="s">
        <v>95</v>
      </c>
      <c r="O5" s="355"/>
      <c r="P5" s="356"/>
      <c r="Q5" s="809">
        <f>LOOKUP(N5,Iltasatu_taulukot!$I$21:$L$25)+$AD$2+2</f>
        <v>6</v>
      </c>
      <c r="R5" s="411" t="str">
        <f>VLOOKUP(Q5+AD1,Iltasatu_taulukot!$H$2:$J$11,3)</f>
        <v>legendaarinen</v>
      </c>
      <c r="S5" s="380"/>
      <c r="T5" s="380"/>
      <c r="U5" s="1052" t="s">
        <v>196</v>
      </c>
      <c r="V5" s="1052"/>
      <c r="W5" s="1052"/>
      <c r="X5" s="1052"/>
      <c r="Y5" s="380" t="s">
        <v>1300</v>
      </c>
      <c r="Z5" s="380"/>
      <c r="AA5" s="380"/>
      <c r="AB5" s="380"/>
      <c r="AC5" s="380"/>
      <c r="AD5" s="380"/>
      <c r="AE5" s="380"/>
      <c r="AF5" s="795"/>
      <c r="AG5" s="3"/>
      <c r="AH5" s="3"/>
      <c r="AI5" s="3"/>
      <c r="AJ5" s="3"/>
      <c r="AK5" s="3"/>
      <c r="AL5" s="3"/>
      <c r="AM5" s="3"/>
      <c r="AN5" s="3"/>
      <c r="AO5" s="3"/>
      <c r="BR5" s="13">
        <v>12000</v>
      </c>
      <c r="BT5" t="s">
        <v>1509</v>
      </c>
    </row>
    <row r="6" spans="1:75" ht="15.6" thickBot="1">
      <c r="A6" s="3"/>
      <c r="B6" s="3"/>
      <c r="C6" s="3"/>
      <c r="D6" s="3"/>
      <c r="E6" s="3"/>
      <c r="F6" s="3"/>
      <c r="G6" s="3"/>
      <c r="H6" s="3"/>
      <c r="I6" s="3"/>
      <c r="J6" s="3"/>
      <c r="K6" s="3"/>
      <c r="L6" s="3"/>
      <c r="M6" s="789"/>
      <c r="N6" s="419" t="s">
        <v>672</v>
      </c>
      <c r="O6" s="420"/>
      <c r="P6" s="420"/>
      <c r="Q6" s="420"/>
      <c r="R6" s="420"/>
      <c r="S6" s="420"/>
      <c r="T6" s="420"/>
      <c r="U6" s="421" t="s">
        <v>516</v>
      </c>
      <c r="V6" s="421"/>
      <c r="W6" s="1053">
        <v>6000</v>
      </c>
      <c r="X6" s="1053"/>
      <c r="Y6" s="434" t="str">
        <f>"("&amp;W6/100&amp;")"</f>
        <v>(60)</v>
      </c>
      <c r="Z6" s="421"/>
      <c r="AA6" s="421"/>
      <c r="AB6" s="421"/>
      <c r="AC6" s="421"/>
      <c r="AD6" s="421"/>
      <c r="AE6" s="421"/>
      <c r="AF6" s="796"/>
      <c r="AG6" s="3"/>
      <c r="AH6" s="3"/>
      <c r="AI6" s="3"/>
      <c r="AJ6" s="3"/>
      <c r="AK6" s="3"/>
      <c r="AL6" s="3"/>
      <c r="AM6" s="3"/>
      <c r="AN6" s="3"/>
      <c r="AO6" s="3"/>
      <c r="BR6" s="13">
        <v>11000</v>
      </c>
      <c r="BT6" s="425" t="s">
        <v>1508</v>
      </c>
    </row>
    <row r="7" spans="1:75">
      <c r="A7" s="3"/>
      <c r="B7" s="3"/>
      <c r="C7" s="3"/>
      <c r="D7" s="3"/>
      <c r="E7" s="3"/>
      <c r="F7" s="3"/>
      <c r="G7" s="3"/>
      <c r="H7" s="3"/>
      <c r="I7" s="3"/>
      <c r="J7" s="3"/>
      <c r="K7" s="3"/>
      <c r="L7" s="3"/>
      <c r="M7" s="789"/>
      <c r="N7" s="29" t="s">
        <v>1516</v>
      </c>
      <c r="O7" s="24"/>
      <c r="P7" s="24"/>
      <c r="Q7" s="24"/>
      <c r="R7" s="432" t="s">
        <v>1292</v>
      </c>
      <c r="S7" s="24"/>
      <c r="T7" s="24"/>
      <c r="U7" s="3" t="s">
        <v>1517</v>
      </c>
      <c r="V7" s="3"/>
      <c r="W7" s="3"/>
      <c r="X7" s="3"/>
      <c r="Y7" s="3"/>
      <c r="Z7" s="3"/>
      <c r="AA7" s="3"/>
      <c r="AB7" s="3"/>
      <c r="AC7" s="3"/>
      <c r="AD7" s="3"/>
      <c r="AE7" s="3"/>
      <c r="AF7" s="797"/>
      <c r="AG7" s="3"/>
      <c r="AH7" s="3"/>
      <c r="AI7" s="3"/>
      <c r="AJ7" s="3"/>
      <c r="AK7" s="3"/>
      <c r="AL7" s="3"/>
      <c r="AM7" s="3"/>
      <c r="AN7" s="3"/>
      <c r="AO7" s="3"/>
      <c r="BR7" s="13">
        <v>10000</v>
      </c>
      <c r="BT7" t="s">
        <v>1507</v>
      </c>
    </row>
    <row r="8" spans="1:75">
      <c r="A8" s="3"/>
      <c r="B8" s="3"/>
      <c r="C8" s="3"/>
      <c r="D8" s="3"/>
      <c r="E8" s="3"/>
      <c r="F8" s="3"/>
      <c r="G8" s="3"/>
      <c r="H8" s="3"/>
      <c r="I8" s="3"/>
      <c r="J8" s="3"/>
      <c r="K8" s="3"/>
      <c r="L8" s="3"/>
      <c r="M8" s="789"/>
      <c r="N8" s="29" t="s">
        <v>2347</v>
      </c>
      <c r="O8" s="436"/>
      <c r="P8" s="436"/>
      <c r="Q8" s="436"/>
      <c r="R8" s="437" t="s">
        <v>499</v>
      </c>
      <c r="S8" s="436"/>
      <c r="T8" s="24"/>
      <c r="U8" s="3" t="s">
        <v>445</v>
      </c>
      <c r="V8" s="3"/>
      <c r="W8" s="3"/>
      <c r="X8" s="3"/>
      <c r="Y8" s="3"/>
      <c r="Z8" s="3"/>
      <c r="AA8" s="3"/>
      <c r="AB8" s="3"/>
      <c r="AC8" s="3"/>
      <c r="AD8" s="3"/>
      <c r="AE8" s="3"/>
      <c r="AF8" s="797"/>
      <c r="AG8" s="3"/>
      <c r="AH8" s="3"/>
      <c r="AI8" s="3"/>
      <c r="AJ8" s="3"/>
      <c r="AK8" s="3"/>
      <c r="AL8" s="3"/>
      <c r="AM8" s="3"/>
      <c r="AN8" s="3"/>
      <c r="AO8" s="3"/>
      <c r="BR8" s="13">
        <v>9000</v>
      </c>
      <c r="BT8" t="s">
        <v>1936</v>
      </c>
    </row>
    <row r="9" spans="1:75" ht="15" thickBot="1">
      <c r="A9" s="3"/>
      <c r="B9" s="3"/>
      <c r="C9" s="3"/>
      <c r="D9" s="3"/>
      <c r="E9" s="3"/>
      <c r="F9" s="3"/>
      <c r="G9" s="3"/>
      <c r="H9" s="3"/>
      <c r="I9" s="3"/>
      <c r="J9" s="3"/>
      <c r="K9" s="3"/>
      <c r="L9" s="3"/>
      <c r="M9" s="789"/>
      <c r="N9" s="946" t="s">
        <v>8</v>
      </c>
      <c r="O9" s="32"/>
      <c r="P9" s="32"/>
      <c r="Q9" s="32"/>
      <c r="R9" s="239" t="s">
        <v>1171</v>
      </c>
      <c r="S9" s="32"/>
      <c r="T9" s="32"/>
      <c r="U9" s="417" t="s">
        <v>1518</v>
      </c>
      <c r="V9" s="417"/>
      <c r="W9" s="417"/>
      <c r="X9" s="417"/>
      <c r="Y9" s="417"/>
      <c r="Z9" s="417"/>
      <c r="AA9" s="417"/>
      <c r="AB9" s="417"/>
      <c r="AC9" s="417"/>
      <c r="AD9" s="417"/>
      <c r="AE9" s="417"/>
      <c r="AF9" s="798"/>
      <c r="AG9" s="3"/>
      <c r="AH9" s="3"/>
      <c r="AI9" s="3"/>
      <c r="AJ9" s="3"/>
      <c r="AK9" s="3"/>
      <c r="AL9" s="3"/>
      <c r="AM9" s="3"/>
      <c r="AN9" s="3"/>
      <c r="AO9" s="3"/>
      <c r="BR9" s="13">
        <f>BR8-1000</f>
        <v>8000</v>
      </c>
      <c r="BT9" t="s">
        <v>1506</v>
      </c>
    </row>
    <row r="10" spans="1:75">
      <c r="A10" s="3"/>
      <c r="B10" s="3"/>
      <c r="C10" s="3"/>
      <c r="D10" s="3"/>
      <c r="E10" s="3"/>
      <c r="F10" s="3"/>
      <c r="G10" s="3"/>
      <c r="H10" s="3"/>
      <c r="I10" s="3"/>
      <c r="J10" s="3"/>
      <c r="K10" s="3"/>
      <c r="L10" s="3"/>
      <c r="M10" s="3"/>
      <c r="N10" s="69"/>
      <c r="O10" s="69"/>
      <c r="P10" s="69"/>
      <c r="Q10" s="69"/>
      <c r="R10" s="69"/>
      <c r="S10" s="69"/>
      <c r="T10" s="69"/>
      <c r="U10" s="69"/>
      <c r="V10" s="69"/>
      <c r="W10" s="69"/>
      <c r="X10" s="69"/>
      <c r="Y10" s="69"/>
      <c r="Z10" s="69"/>
      <c r="AA10" s="69"/>
      <c r="AB10" s="69"/>
      <c r="AC10" s="69"/>
      <c r="AD10" s="69"/>
      <c r="AE10" s="69"/>
      <c r="AF10" s="201"/>
      <c r="AG10" s="3"/>
      <c r="AH10" s="3"/>
      <c r="AI10" s="3"/>
      <c r="AJ10" s="3"/>
      <c r="AK10" s="3"/>
      <c r="AL10" s="3"/>
      <c r="AM10" s="3"/>
      <c r="AN10" s="3"/>
      <c r="AO10" s="3"/>
      <c r="BR10" s="13">
        <f>BR9-1000</f>
        <v>7000</v>
      </c>
      <c r="BT10" t="s">
        <v>1526</v>
      </c>
    </row>
    <row r="11" spans="1:75" ht="15" thickBot="1">
      <c r="A11" s="3"/>
      <c r="B11" s="3"/>
      <c r="C11" s="3"/>
      <c r="D11" s="3"/>
      <c r="E11" s="3"/>
      <c r="F11" s="3"/>
      <c r="G11" s="3"/>
      <c r="H11" s="3"/>
      <c r="I11" s="3"/>
      <c r="J11" s="3"/>
      <c r="K11" s="3"/>
      <c r="L11" s="3"/>
      <c r="M11" s="3"/>
      <c r="N11" s="786" t="s">
        <v>2029</v>
      </c>
      <c r="O11" s="3"/>
      <c r="P11" s="3"/>
      <c r="Q11" s="435" t="s">
        <v>1297</v>
      </c>
      <c r="R11" s="26"/>
      <c r="S11" s="1057" t="s">
        <v>3</v>
      </c>
      <c r="T11" s="1058"/>
      <c r="U11" s="1058"/>
      <c r="V11" s="1059"/>
      <c r="W11" s="3"/>
      <c r="X11" s="3"/>
      <c r="Y11" s="3"/>
      <c r="Z11" s="3"/>
      <c r="AA11" s="3"/>
      <c r="AB11" s="3"/>
      <c r="AC11" s="3"/>
      <c r="AD11" s="3"/>
      <c r="AE11" s="3"/>
      <c r="AF11" s="99"/>
      <c r="AG11" s="3"/>
      <c r="AH11" s="3"/>
      <c r="AI11" s="3"/>
      <c r="AJ11" s="3"/>
      <c r="AK11" s="3"/>
      <c r="AL11" s="3"/>
      <c r="AM11" s="3"/>
      <c r="AN11" s="3"/>
      <c r="AO11" s="3"/>
      <c r="BR11" s="13">
        <f>BR10-1000</f>
        <v>6000</v>
      </c>
      <c r="BT11" s="423" t="s">
        <v>1409</v>
      </c>
      <c r="BU11" s="424"/>
      <c r="BV11" s="424"/>
      <c r="BW11" s="424"/>
    </row>
    <row r="12" spans="1:75" ht="15" thickBot="1">
      <c r="A12" s="3"/>
      <c r="B12" s="3"/>
      <c r="C12" s="3"/>
      <c r="D12" s="3"/>
      <c r="E12" s="3"/>
      <c r="F12" s="3"/>
      <c r="G12" s="3"/>
      <c r="H12" s="3"/>
      <c r="I12" s="3"/>
      <c r="J12" s="3"/>
      <c r="K12" s="3"/>
      <c r="L12" s="3"/>
      <c r="M12" s="3"/>
      <c r="N12" s="414" t="s">
        <v>1554</v>
      </c>
      <c r="O12" s="415"/>
      <c r="P12" s="416"/>
      <c r="Q12" s="414"/>
      <c r="R12" s="415"/>
      <c r="S12" s="415"/>
      <c r="T12" s="415"/>
      <c r="U12" s="415" t="s">
        <v>2020</v>
      </c>
      <c r="V12" s="415"/>
      <c r="W12" s="415"/>
      <c r="X12" s="415"/>
      <c r="Y12" s="415" t="s">
        <v>1474</v>
      </c>
      <c r="Z12" s="415"/>
      <c r="AA12" s="415"/>
      <c r="AB12" s="415"/>
      <c r="AC12" s="415"/>
      <c r="AD12" s="415">
        <v>3</v>
      </c>
      <c r="AE12" s="793" t="s">
        <v>2031</v>
      </c>
      <c r="AF12" s="794"/>
      <c r="AG12" s="791"/>
      <c r="AH12" s="3"/>
      <c r="AI12" s="3"/>
      <c r="AJ12" s="3"/>
      <c r="AK12" s="3"/>
      <c r="AL12" s="3"/>
      <c r="AM12" s="3"/>
      <c r="AN12" s="3"/>
      <c r="AO12" s="3"/>
      <c r="BR12" s="13">
        <f>BR11-500</f>
        <v>5500</v>
      </c>
      <c r="BT12" s="17" t="s">
        <v>1410</v>
      </c>
    </row>
    <row r="13" spans="1:75" ht="16.2" thickBot="1">
      <c r="A13" s="3"/>
      <c r="B13" s="3"/>
      <c r="C13" s="3"/>
      <c r="D13" s="3"/>
      <c r="E13" s="3"/>
      <c r="F13" s="3"/>
      <c r="G13" s="3"/>
      <c r="H13" s="3"/>
      <c r="I13" s="3"/>
      <c r="J13" s="3"/>
      <c r="K13" s="3"/>
      <c r="L13" s="3"/>
      <c r="M13" s="3"/>
      <c r="N13" s="412" t="s">
        <v>95</v>
      </c>
      <c r="O13" s="198"/>
      <c r="P13" s="351">
        <v>1</v>
      </c>
      <c r="Q13" s="809">
        <f>LOOKUP(N13,Iltasatu_taulukot!$I$21:$L$25)+$AD$12+2</f>
        <v>6</v>
      </c>
      <c r="R13" s="411" t="str">
        <f>VLOOKUP(Q13+AD11,Iltasatu_taulukot!$H$2:$J$11,3)</f>
        <v>legendaarinen</v>
      </c>
      <c r="S13" s="380"/>
      <c r="T13" s="380"/>
      <c r="U13" s="1052" t="s">
        <v>48</v>
      </c>
      <c r="V13" s="1052"/>
      <c r="W13" s="1052"/>
      <c r="X13" s="1052"/>
      <c r="Y13" s="380" t="s">
        <v>1479</v>
      </c>
      <c r="Z13" s="380"/>
      <c r="AA13" s="380"/>
      <c r="AB13" s="380"/>
      <c r="AC13" s="380"/>
      <c r="AD13" s="380"/>
      <c r="AE13" s="380"/>
      <c r="AF13" s="795"/>
      <c r="AG13" s="791"/>
      <c r="AH13" s="3"/>
      <c r="AI13" s="3"/>
      <c r="AJ13" s="3"/>
      <c r="AK13" s="3"/>
      <c r="AL13" s="3"/>
      <c r="AM13" s="3"/>
      <c r="AN13" s="3"/>
      <c r="AO13" s="3"/>
      <c r="BR13" s="13">
        <f>BR12-500</f>
        <v>5000</v>
      </c>
      <c r="BT13" s="17" t="s">
        <v>1501</v>
      </c>
    </row>
    <row r="14" spans="1:75" ht="16.2" thickBot="1">
      <c r="A14" s="3"/>
      <c r="B14" s="3"/>
      <c r="C14" s="3"/>
      <c r="D14" s="3"/>
      <c r="E14" s="3"/>
      <c r="F14" s="3"/>
      <c r="G14" s="3"/>
      <c r="H14" s="3"/>
      <c r="I14" s="3"/>
      <c r="J14" s="3"/>
      <c r="K14" s="3"/>
      <c r="L14" s="3"/>
      <c r="M14" s="3"/>
      <c r="N14" s="413" t="s">
        <v>1296</v>
      </c>
      <c r="O14" s="2"/>
      <c r="P14" s="353">
        <v>2</v>
      </c>
      <c r="Q14" s="809">
        <f>LOOKUP(N14,Iltasatu_taulukot!$I$21:$L$25)+$AD$12+2</f>
        <v>7</v>
      </c>
      <c r="R14" s="380" t="str">
        <f>VLOOKUP(Q14+AD11,Iltasatu_taulukot!$H$2:$J$11,3)</f>
        <v>eeppinen</v>
      </c>
      <c r="S14" s="380"/>
      <c r="T14" s="380"/>
      <c r="U14" s="1052" t="s">
        <v>46</v>
      </c>
      <c r="V14" s="1052"/>
      <c r="W14" s="1052"/>
      <c r="X14" s="1052"/>
      <c r="Y14" s="380" t="s">
        <v>1555</v>
      </c>
      <c r="Z14" s="380"/>
      <c r="AA14" s="380"/>
      <c r="AB14" s="380"/>
      <c r="AC14" s="380"/>
      <c r="AD14" s="380"/>
      <c r="AE14" s="380"/>
      <c r="AF14" s="795"/>
      <c r="AG14" s="791"/>
      <c r="AH14" s="3"/>
      <c r="AI14" s="3"/>
      <c r="AJ14" s="3"/>
      <c r="AK14" s="3"/>
      <c r="AL14" s="3"/>
      <c r="AM14" s="3"/>
      <c r="AN14" s="3"/>
      <c r="AO14" s="3"/>
      <c r="BR14" s="13"/>
      <c r="BT14" s="268" t="s">
        <v>1525</v>
      </c>
      <c r="BU14" s="342"/>
      <c r="BV14" s="342"/>
      <c r="BW14" s="342"/>
    </row>
    <row r="15" spans="1:75" ht="16.2" thickBot="1">
      <c r="A15" s="3"/>
      <c r="B15" s="3"/>
      <c r="C15" s="3"/>
      <c r="D15" s="3"/>
      <c r="E15" s="3"/>
      <c r="F15" s="3"/>
      <c r="G15" s="3"/>
      <c r="H15" s="3"/>
      <c r="I15" s="3"/>
      <c r="J15" s="3"/>
      <c r="K15" s="3"/>
      <c r="L15" s="3"/>
      <c r="M15" s="3"/>
      <c r="N15" s="381" t="s">
        <v>1171</v>
      </c>
      <c r="O15" s="355"/>
      <c r="P15" s="356">
        <v>3</v>
      </c>
      <c r="Q15" s="809">
        <f>LOOKUP(N15,Iltasatu_taulukot!$I$21:$L$25)+$AD$12+2</f>
        <v>8</v>
      </c>
      <c r="R15" s="380" t="str">
        <f>VLOOKUP(Q15+AD11,Iltasatu_taulukot!$H$2:$J$11,3)</f>
        <v>tarumainen</v>
      </c>
      <c r="S15" s="380"/>
      <c r="T15" s="380"/>
      <c r="U15" s="1052" t="s">
        <v>48</v>
      </c>
      <c r="V15" s="1052"/>
      <c r="W15" s="1052"/>
      <c r="X15" s="1052"/>
      <c r="Y15" s="380" t="s">
        <v>2190</v>
      </c>
      <c r="Z15" s="380"/>
      <c r="AA15" s="380"/>
      <c r="AB15" s="380"/>
      <c r="AC15" s="380"/>
      <c r="AD15" s="380"/>
      <c r="AE15" s="380"/>
      <c r="AF15" s="795"/>
      <c r="AG15" s="791"/>
      <c r="AH15" s="3"/>
      <c r="AI15" s="3"/>
      <c r="AJ15" s="3"/>
      <c r="AK15" s="3"/>
      <c r="AL15" s="3"/>
      <c r="AM15" s="3"/>
      <c r="AN15" s="3"/>
      <c r="AO15" s="3"/>
      <c r="BR15" s="13">
        <f>BR13-500</f>
        <v>4500</v>
      </c>
      <c r="BT15" s="426" t="s">
        <v>1411</v>
      </c>
      <c r="BU15" s="428"/>
      <c r="BV15" s="428"/>
      <c r="BW15" s="428"/>
    </row>
    <row r="16" spans="1:75" ht="15" thickBot="1">
      <c r="A16" s="3"/>
      <c r="B16" s="3"/>
      <c r="C16" s="3"/>
      <c r="D16" s="3"/>
      <c r="E16" s="3"/>
      <c r="F16" s="3"/>
      <c r="G16" s="3"/>
      <c r="H16" s="3"/>
      <c r="I16" s="3"/>
      <c r="J16" s="3"/>
      <c r="K16" s="3"/>
      <c r="L16" s="3"/>
      <c r="M16" s="3"/>
      <c r="N16" s="419" t="s">
        <v>672</v>
      </c>
      <c r="O16" s="420"/>
      <c r="P16" s="420"/>
      <c r="Q16" s="420"/>
      <c r="R16" s="420"/>
      <c r="S16" s="420"/>
      <c r="T16" s="420"/>
      <c r="U16" s="421" t="s">
        <v>516</v>
      </c>
      <c r="V16" s="421"/>
      <c r="W16" s="1053">
        <v>5500</v>
      </c>
      <c r="X16" s="1053"/>
      <c r="Y16" s="434" t="str">
        <f>"("&amp;W16/100&amp;")"</f>
        <v>(55)</v>
      </c>
      <c r="Z16" s="421"/>
      <c r="AA16" s="421"/>
      <c r="AB16" s="421"/>
      <c r="AC16" s="421"/>
      <c r="AD16" s="421"/>
      <c r="AE16" s="421"/>
      <c r="AF16" s="796"/>
      <c r="AG16" s="791"/>
      <c r="AH16" s="3"/>
      <c r="AI16" s="3"/>
      <c r="AJ16" s="3"/>
      <c r="AK16" s="3"/>
      <c r="AL16" s="3"/>
      <c r="AM16" s="3"/>
      <c r="AN16" s="3"/>
      <c r="AO16" s="3"/>
      <c r="BR16" s="13">
        <f>BR15-500</f>
        <v>4000</v>
      </c>
      <c r="BT16" s="426" t="s">
        <v>1412</v>
      </c>
      <c r="BU16" s="428"/>
      <c r="BV16" s="428"/>
      <c r="BW16" s="428"/>
    </row>
    <row r="17" spans="1:75">
      <c r="A17" s="3"/>
      <c r="B17" s="3"/>
      <c r="C17" s="3"/>
      <c r="D17" s="3"/>
      <c r="E17" s="3"/>
      <c r="F17" s="3"/>
      <c r="G17" s="3"/>
      <c r="H17" s="3"/>
      <c r="I17" s="3"/>
      <c r="J17" s="3"/>
      <c r="K17" s="3"/>
      <c r="L17" s="3"/>
      <c r="M17" s="3"/>
      <c r="N17" s="29" t="s">
        <v>2189</v>
      </c>
      <c r="O17" s="24"/>
      <c r="P17" s="24"/>
      <c r="Q17" s="24"/>
      <c r="R17" s="432" t="s">
        <v>1171</v>
      </c>
      <c r="S17" s="24"/>
      <c r="T17" s="24"/>
      <c r="U17" s="3" t="s">
        <v>2187</v>
      </c>
      <c r="V17" s="3"/>
      <c r="W17" s="3"/>
      <c r="X17" s="3"/>
      <c r="Y17" s="3"/>
      <c r="Z17" s="3"/>
      <c r="AA17" s="3"/>
      <c r="AB17" s="3"/>
      <c r="AC17" s="3"/>
      <c r="AD17" s="3"/>
      <c r="AE17" s="3"/>
      <c r="AF17" s="797"/>
      <c r="AG17" s="791"/>
      <c r="AH17" s="3"/>
      <c r="AI17" s="3"/>
      <c r="AJ17" s="3"/>
      <c r="AK17" s="3"/>
      <c r="AL17" s="3"/>
      <c r="AM17" s="3"/>
      <c r="AN17" s="3"/>
      <c r="AO17" s="3"/>
      <c r="BR17" s="13">
        <f>BR16-500</f>
        <v>3500</v>
      </c>
      <c r="BT17" s="426" t="s">
        <v>1494</v>
      </c>
      <c r="BU17" s="428"/>
      <c r="BV17" s="428"/>
      <c r="BW17" s="428"/>
    </row>
    <row r="18" spans="1:75">
      <c r="A18" s="3"/>
      <c r="B18" s="3"/>
      <c r="C18" s="3"/>
      <c r="D18" s="3"/>
      <c r="E18" s="3"/>
      <c r="F18" s="3"/>
      <c r="G18" s="3"/>
      <c r="H18" s="3"/>
      <c r="I18" s="3"/>
      <c r="J18" s="3"/>
      <c r="K18" s="3"/>
      <c r="L18" s="3"/>
      <c r="M18" s="3"/>
      <c r="N18" s="29" t="s">
        <v>2347</v>
      </c>
      <c r="O18" s="24"/>
      <c r="P18" s="24"/>
      <c r="Q18" s="24"/>
      <c r="R18" s="432" t="s">
        <v>499</v>
      </c>
      <c r="S18" s="24"/>
      <c r="T18" s="24"/>
      <c r="U18" s="3" t="s">
        <v>445</v>
      </c>
      <c r="V18" s="3"/>
      <c r="W18" s="3"/>
      <c r="X18" s="3"/>
      <c r="Y18" s="3"/>
      <c r="Z18" s="3"/>
      <c r="AA18" s="3"/>
      <c r="AB18" s="3"/>
      <c r="AC18" s="3"/>
      <c r="AD18" s="3"/>
      <c r="AE18" s="3"/>
      <c r="AF18" s="797"/>
      <c r="AG18" s="791"/>
      <c r="AH18" s="3"/>
      <c r="AI18" s="3"/>
      <c r="AJ18" s="3"/>
      <c r="AK18" s="3"/>
      <c r="AL18" s="3"/>
      <c r="AM18" s="3"/>
      <c r="AN18" s="3"/>
      <c r="AO18" s="3"/>
      <c r="BR18" s="13"/>
      <c r="BT18" s="342" t="s">
        <v>1527</v>
      </c>
      <c r="BU18" s="342"/>
      <c r="BV18" s="342"/>
      <c r="BW18" s="342"/>
    </row>
    <row r="19" spans="1:75" ht="15" thickBot="1">
      <c r="A19" s="3"/>
      <c r="B19" s="3"/>
      <c r="C19" s="3"/>
      <c r="D19" s="3"/>
      <c r="E19" s="3"/>
      <c r="F19" s="3"/>
      <c r="G19" s="3"/>
      <c r="H19" s="3"/>
      <c r="I19" s="3"/>
      <c r="J19" s="3"/>
      <c r="K19" s="3"/>
      <c r="L19" s="3"/>
      <c r="M19" s="3"/>
      <c r="N19" s="946" t="s">
        <v>8</v>
      </c>
      <c r="O19" s="32"/>
      <c r="P19" s="32"/>
      <c r="Q19" s="32"/>
      <c r="R19" s="239" t="s">
        <v>1292</v>
      </c>
      <c r="S19" s="32"/>
      <c r="T19" s="32"/>
      <c r="U19" s="417" t="s">
        <v>2188</v>
      </c>
      <c r="V19" s="417"/>
      <c r="W19" s="417"/>
      <c r="X19" s="417"/>
      <c r="Y19" s="417"/>
      <c r="Z19" s="417"/>
      <c r="AA19" s="417"/>
      <c r="AB19" s="417"/>
      <c r="AC19" s="417"/>
      <c r="AD19" s="417"/>
      <c r="AE19" s="417"/>
      <c r="AF19" s="798"/>
      <c r="AG19" s="791"/>
      <c r="AH19" s="3"/>
      <c r="AI19" s="3"/>
      <c r="AJ19" s="3"/>
      <c r="AK19" s="3"/>
      <c r="AL19" s="3"/>
      <c r="AM19" s="3"/>
      <c r="AN19" s="3"/>
      <c r="AO19" s="3"/>
      <c r="BR19" s="13">
        <f>BR17-500</f>
        <v>3000</v>
      </c>
      <c r="BT19" s="426" t="s">
        <v>1413</v>
      </c>
      <c r="BU19" s="428"/>
      <c r="BV19" s="428"/>
      <c r="BW19" s="428"/>
    </row>
    <row r="20" spans="1:75" ht="15" thickBot="1">
      <c r="A20" s="3"/>
      <c r="B20" s="3"/>
      <c r="C20" s="3"/>
      <c r="D20" s="3"/>
      <c r="E20" s="3"/>
      <c r="F20" s="3"/>
      <c r="G20" s="3"/>
      <c r="H20" s="3"/>
      <c r="I20" s="3"/>
      <c r="J20" s="3"/>
      <c r="K20" s="3"/>
      <c r="L20" s="3"/>
      <c r="M20" s="3"/>
      <c r="N20" s="3"/>
      <c r="O20" s="3"/>
      <c r="P20" s="3"/>
      <c r="Q20" s="3"/>
      <c r="R20" s="3"/>
      <c r="S20" s="3"/>
      <c r="T20" s="3"/>
      <c r="U20" s="3"/>
      <c r="V20" s="3"/>
      <c r="W20" s="3"/>
      <c r="X20" s="3"/>
      <c r="Y20" s="3"/>
      <c r="Z20" s="3"/>
      <c r="AA20" s="3"/>
      <c r="AB20" s="3"/>
      <c r="AC20" s="3"/>
      <c r="AD20" s="3"/>
      <c r="AE20" s="3"/>
      <c r="AF20" s="99"/>
      <c r="AG20" s="3"/>
      <c r="AH20" s="3"/>
      <c r="AI20" s="3"/>
      <c r="AJ20" s="3"/>
      <c r="AK20" s="3"/>
      <c r="AL20" s="3"/>
      <c r="AM20" s="3"/>
      <c r="AN20" s="3"/>
      <c r="AO20" s="3"/>
      <c r="BR20" s="13">
        <f>BR19-500</f>
        <v>2500</v>
      </c>
      <c r="BT20" s="426" t="s">
        <v>1421</v>
      </c>
      <c r="BU20" s="428"/>
      <c r="BV20" s="428"/>
      <c r="BW20" s="428"/>
    </row>
    <row r="21" spans="1:75" ht="15" thickBot="1">
      <c r="A21" s="3"/>
      <c r="B21" s="3"/>
      <c r="C21" s="3"/>
      <c r="D21" s="3"/>
      <c r="E21" s="3"/>
      <c r="F21" s="3"/>
      <c r="G21" s="3"/>
      <c r="H21" s="3"/>
      <c r="I21" s="3"/>
      <c r="J21" s="3"/>
      <c r="K21" s="3"/>
      <c r="L21" s="3"/>
      <c r="M21" s="790"/>
      <c r="N21" s="983" t="s">
        <v>1722</v>
      </c>
      <c r="O21" s="3"/>
      <c r="P21" s="3"/>
      <c r="Q21" s="603" t="s">
        <v>1297</v>
      </c>
      <c r="R21" s="605"/>
      <c r="S21" s="1049" t="s">
        <v>43</v>
      </c>
      <c r="T21" s="1050"/>
      <c r="U21" s="1050"/>
      <c r="V21" s="1051"/>
      <c r="W21" s="69"/>
      <c r="X21" s="69"/>
      <c r="Y21" s="69"/>
      <c r="Z21" s="69"/>
      <c r="AA21" s="69"/>
      <c r="AB21" s="69"/>
      <c r="AC21" s="69"/>
      <c r="AD21" s="69"/>
      <c r="AE21" s="69"/>
      <c r="AF21" s="201"/>
      <c r="AG21" s="3"/>
      <c r="AH21" s="3"/>
      <c r="AI21" s="3"/>
      <c r="AJ21" s="3"/>
      <c r="AK21" s="3"/>
      <c r="AL21" s="3"/>
      <c r="AM21" s="3"/>
      <c r="AN21" s="3"/>
      <c r="AO21" s="3"/>
      <c r="BR21" s="13"/>
      <c r="BT21" s="17" t="s">
        <v>1505</v>
      </c>
      <c r="BU21" s="428"/>
      <c r="BV21" s="428"/>
      <c r="BW21" s="428"/>
    </row>
    <row r="22" spans="1:75" ht="15" thickBot="1">
      <c r="A22" s="3"/>
      <c r="B22" s="3"/>
      <c r="C22" s="3"/>
      <c r="D22" s="3"/>
      <c r="E22" s="3"/>
      <c r="F22" s="3"/>
      <c r="G22" s="3"/>
      <c r="H22" s="3"/>
      <c r="I22" s="3"/>
      <c r="J22" s="3"/>
      <c r="K22" s="3"/>
      <c r="L22" s="3"/>
      <c r="M22" s="790"/>
      <c r="N22" s="414" t="s">
        <v>1411</v>
      </c>
      <c r="O22" s="415"/>
      <c r="P22" s="416"/>
      <c r="Q22" s="414" t="s">
        <v>1478</v>
      </c>
      <c r="R22" s="415"/>
      <c r="S22" s="415"/>
      <c r="T22" s="415"/>
      <c r="U22" s="415" t="s">
        <v>1556</v>
      </c>
      <c r="V22" s="415"/>
      <c r="W22" s="415"/>
      <c r="X22" s="415"/>
      <c r="Y22" s="415" t="s">
        <v>1474</v>
      </c>
      <c r="Z22" s="415"/>
      <c r="AA22" s="415"/>
      <c r="AB22" s="415"/>
      <c r="AC22" s="415"/>
      <c r="AD22" s="415">
        <v>3</v>
      </c>
      <c r="AE22" s="793" t="s">
        <v>2031</v>
      </c>
      <c r="AF22" s="794"/>
      <c r="AG22" s="3"/>
      <c r="AH22" s="3"/>
      <c r="AI22" s="3"/>
      <c r="AJ22" s="3"/>
      <c r="AK22" s="3"/>
      <c r="AL22" s="3"/>
      <c r="AM22" s="3"/>
      <c r="AN22" s="3"/>
      <c r="AO22" s="3"/>
      <c r="BR22" s="13">
        <f>BR20-500</f>
        <v>2000</v>
      </c>
      <c r="BT22" s="426" t="s">
        <v>1482</v>
      </c>
      <c r="BU22" s="17"/>
    </row>
    <row r="23" spans="1:75" ht="16.2" thickBot="1">
      <c r="A23" s="3"/>
      <c r="B23" s="3"/>
      <c r="C23" s="3"/>
      <c r="D23" s="3"/>
      <c r="E23" s="3"/>
      <c r="F23" s="3"/>
      <c r="G23" s="3"/>
      <c r="H23" s="3"/>
      <c r="I23" s="3"/>
      <c r="J23" s="3"/>
      <c r="K23" s="3"/>
      <c r="L23" s="3"/>
      <c r="M23" s="790"/>
      <c r="N23" s="412" t="s">
        <v>1296</v>
      </c>
      <c r="O23" s="198"/>
      <c r="P23" s="351"/>
      <c r="Q23" s="809">
        <f>LOOKUP(N23,Iltasatu_taulukot!$I$21:$L$25)+AD22+2</f>
        <v>7</v>
      </c>
      <c r="R23" s="380" t="str">
        <f>VLOOKUP(Q23+AD21,Iltasatu_taulukot!$H$2:$J$11,3)</f>
        <v>eeppinen</v>
      </c>
      <c r="S23" s="380"/>
      <c r="T23" s="380"/>
      <c r="U23" s="1052" t="s">
        <v>44</v>
      </c>
      <c r="V23" s="1052"/>
      <c r="W23" s="1052"/>
      <c r="X23" s="1052"/>
      <c r="Y23" s="380" t="s">
        <v>1471</v>
      </c>
      <c r="Z23" s="380"/>
      <c r="AA23" s="380"/>
      <c r="AB23" s="380"/>
      <c r="AC23" s="380"/>
      <c r="AD23" s="380"/>
      <c r="AE23" s="380"/>
      <c r="AF23" s="795"/>
      <c r="AG23" s="3"/>
      <c r="AH23" s="3"/>
      <c r="AI23" s="3"/>
      <c r="AJ23" s="3"/>
      <c r="AK23" s="3"/>
      <c r="AL23" s="3"/>
      <c r="AM23" s="3"/>
      <c r="AN23" s="3"/>
      <c r="AO23" s="3"/>
      <c r="BR23" s="13">
        <f>BR22-500</f>
        <v>1500</v>
      </c>
      <c r="BT23" s="427" t="s">
        <v>1513</v>
      </c>
    </row>
    <row r="24" spans="1:75" ht="16.2" thickBot="1">
      <c r="A24" s="3"/>
      <c r="B24" s="3"/>
      <c r="C24" s="3"/>
      <c r="D24" s="3"/>
      <c r="E24" s="3"/>
      <c r="F24" s="3"/>
      <c r="G24" s="3"/>
      <c r="H24" s="3"/>
      <c r="I24" s="3"/>
      <c r="J24" s="3"/>
      <c r="K24" s="3"/>
      <c r="L24" s="3"/>
      <c r="M24" s="790"/>
      <c r="N24" s="413" t="s">
        <v>1171</v>
      </c>
      <c r="O24" s="2"/>
      <c r="P24" s="353"/>
      <c r="Q24" s="809">
        <f>LOOKUP(N24,Iltasatu_taulukot!$I$21:$L$25)+AD22+2</f>
        <v>8</v>
      </c>
      <c r="R24" s="380" t="str">
        <f>VLOOKUP(Q24+AD21,Iltasatu_taulukot!$H$2:$J$11,3)</f>
        <v>tarumainen</v>
      </c>
      <c r="S24" s="380"/>
      <c r="T24" s="380"/>
      <c r="U24" s="1052" t="s">
        <v>44</v>
      </c>
      <c r="V24" s="1052"/>
      <c r="W24" s="1052"/>
      <c r="X24" s="1052"/>
      <c r="Y24" s="380" t="s">
        <v>1470</v>
      </c>
      <c r="Z24" s="380"/>
      <c r="AA24" s="380"/>
      <c r="AB24" s="380"/>
      <c r="AC24" s="380"/>
      <c r="AD24" s="380"/>
      <c r="AE24" s="380"/>
      <c r="AF24" s="795"/>
      <c r="AG24" s="3"/>
      <c r="AH24" s="3"/>
      <c r="AI24" s="3"/>
      <c r="AJ24" s="3"/>
      <c r="AK24" s="3"/>
      <c r="AL24" s="3"/>
      <c r="AM24" s="3"/>
      <c r="AN24" s="3"/>
      <c r="AO24" s="3"/>
      <c r="BR24" s="13">
        <f>BR23-500</f>
        <v>1000</v>
      </c>
      <c r="BT24" s="17" t="s">
        <v>1504</v>
      </c>
    </row>
    <row r="25" spans="1:75" ht="16.2" thickBot="1">
      <c r="A25" s="3"/>
      <c r="B25" s="3"/>
      <c r="C25" s="3"/>
      <c r="D25" s="3"/>
      <c r="E25" s="3"/>
      <c r="F25" s="3"/>
      <c r="G25" s="3"/>
      <c r="H25" s="3"/>
      <c r="I25" s="3"/>
      <c r="J25" s="3"/>
      <c r="K25" s="3"/>
      <c r="L25" s="3"/>
      <c r="M25" s="790"/>
      <c r="N25" s="381" t="s">
        <v>95</v>
      </c>
      <c r="O25" s="355"/>
      <c r="P25" s="356"/>
      <c r="Q25" s="809">
        <f>LOOKUP(N25,Iltasatu_taulukot!$I$21:$L$25)+AD22+2</f>
        <v>6</v>
      </c>
      <c r="R25" s="411" t="str">
        <f>VLOOKUP(Q25+AD21,Iltasatu_taulukot!$H$2:$J$11,3)</f>
        <v>legendaarinen</v>
      </c>
      <c r="S25" s="380"/>
      <c r="T25" s="380"/>
      <c r="U25" s="1052" t="s">
        <v>44</v>
      </c>
      <c r="V25" s="1052"/>
      <c r="W25" s="1052"/>
      <c r="X25" s="1052"/>
      <c r="Y25" s="380" t="s">
        <v>1300</v>
      </c>
      <c r="Z25" s="380"/>
      <c r="AA25" s="380"/>
      <c r="AB25" s="380"/>
      <c r="AC25" s="380"/>
      <c r="AD25" s="380"/>
      <c r="AE25" s="380"/>
      <c r="AF25" s="795"/>
      <c r="AG25" s="3"/>
      <c r="AH25" s="3"/>
      <c r="AI25" s="3"/>
      <c r="AJ25" s="3"/>
      <c r="AK25" s="3"/>
      <c r="AL25" s="3"/>
      <c r="AM25" s="3"/>
      <c r="AN25" s="3"/>
      <c r="AO25" s="3"/>
      <c r="BR25" s="13">
        <f>BR24-500</f>
        <v>500</v>
      </c>
      <c r="BT25" s="17" t="s">
        <v>1514</v>
      </c>
    </row>
    <row r="26" spans="1:75" ht="15" thickBot="1">
      <c r="A26" s="3"/>
      <c r="B26" s="3"/>
      <c r="C26" s="3"/>
      <c r="D26" s="3"/>
      <c r="E26" s="3"/>
      <c r="F26" s="3"/>
      <c r="G26" s="3"/>
      <c r="H26" s="3"/>
      <c r="I26" s="3"/>
      <c r="J26" s="3"/>
      <c r="K26" s="3"/>
      <c r="L26" s="3"/>
      <c r="M26" s="790"/>
      <c r="N26" s="419" t="s">
        <v>672</v>
      </c>
      <c r="O26" s="420"/>
      <c r="P26" s="420"/>
      <c r="Q26" s="420"/>
      <c r="R26" s="420"/>
      <c r="S26" s="420"/>
      <c r="T26" s="420"/>
      <c r="U26" s="421" t="s">
        <v>516</v>
      </c>
      <c r="V26" s="421"/>
      <c r="W26" s="1053">
        <v>4500</v>
      </c>
      <c r="X26" s="1053"/>
      <c r="Y26" s="434" t="str">
        <f>"("&amp;W26/100&amp;")"</f>
        <v>(45)</v>
      </c>
      <c r="Z26" s="421"/>
      <c r="AA26" s="421"/>
      <c r="AB26" s="421"/>
      <c r="AC26" s="421"/>
      <c r="AD26" s="421"/>
      <c r="AE26" s="421"/>
      <c r="AF26" s="796"/>
      <c r="AG26" s="3"/>
      <c r="AH26" s="3"/>
      <c r="AI26" s="3"/>
      <c r="AJ26" s="3"/>
      <c r="AK26" s="3"/>
      <c r="AL26" s="3"/>
      <c r="AM26" s="3"/>
      <c r="AN26" s="3"/>
      <c r="AO26" s="3"/>
      <c r="BR26" s="13">
        <f>BR25-500</f>
        <v>0</v>
      </c>
      <c r="BT26" s="17" t="s">
        <v>1515</v>
      </c>
    </row>
    <row r="27" spans="1:75">
      <c r="A27" s="3"/>
      <c r="B27" s="3"/>
      <c r="C27" s="3"/>
      <c r="D27" s="3"/>
      <c r="E27" s="3"/>
      <c r="F27" s="3"/>
      <c r="G27" s="3"/>
      <c r="H27" s="3"/>
      <c r="I27" s="3"/>
      <c r="J27" s="3"/>
      <c r="K27" s="3"/>
      <c r="L27" s="3"/>
      <c r="M27" s="790"/>
      <c r="N27" s="29" t="s">
        <v>1472</v>
      </c>
      <c r="O27" s="24"/>
      <c r="P27" s="24"/>
      <c r="Q27" s="24"/>
      <c r="R27" s="432" t="s">
        <v>1292</v>
      </c>
      <c r="S27" s="24"/>
      <c r="T27" s="24"/>
      <c r="U27" s="3" t="s">
        <v>1959</v>
      </c>
      <c r="V27" s="3"/>
      <c r="W27" s="3" t="s">
        <v>2286</v>
      </c>
      <c r="X27" s="3"/>
      <c r="Y27" s="3"/>
      <c r="Z27" s="3"/>
      <c r="AA27" s="3"/>
      <c r="AB27" s="3"/>
      <c r="AC27" s="3"/>
      <c r="AD27" s="3"/>
      <c r="AE27" s="3"/>
      <c r="AF27" s="797"/>
      <c r="AG27" s="3"/>
      <c r="AH27" s="3"/>
      <c r="AI27" s="3"/>
      <c r="AJ27" s="3"/>
      <c r="AK27" s="3"/>
      <c r="AL27" s="3"/>
      <c r="AM27" s="3"/>
      <c r="AN27" s="3"/>
      <c r="AO27" s="3"/>
    </row>
    <row r="28" spans="1:75">
      <c r="A28" s="3"/>
      <c r="B28" s="3"/>
      <c r="C28" s="3"/>
      <c r="D28" s="3"/>
      <c r="E28" s="3"/>
      <c r="F28" s="3"/>
      <c r="G28" s="3"/>
      <c r="H28" s="3"/>
      <c r="I28" s="3"/>
      <c r="J28" s="3"/>
      <c r="K28" s="3"/>
      <c r="L28" s="3"/>
      <c r="M28" s="790"/>
      <c r="N28" s="29" t="s">
        <v>2347</v>
      </c>
      <c r="O28" s="24"/>
      <c r="P28" s="24"/>
      <c r="Q28" s="24"/>
      <c r="R28" s="432" t="s">
        <v>499</v>
      </c>
      <c r="S28" s="24"/>
      <c r="T28" s="24"/>
      <c r="U28" s="3" t="s">
        <v>445</v>
      </c>
      <c r="V28" s="3"/>
      <c r="W28" s="3"/>
      <c r="X28" s="3"/>
      <c r="Y28" s="3"/>
      <c r="Z28" s="3"/>
      <c r="AA28" s="3"/>
      <c r="AB28" s="3"/>
      <c r="AC28" s="3"/>
      <c r="AD28" s="3"/>
      <c r="AE28" s="3"/>
      <c r="AF28" s="797"/>
      <c r="AG28" s="3"/>
      <c r="AH28" s="3"/>
      <c r="AI28" s="3"/>
      <c r="AJ28" s="3"/>
      <c r="AK28" s="3"/>
      <c r="AL28" s="3"/>
      <c r="AM28" s="3"/>
      <c r="AN28" s="3"/>
      <c r="AO28" s="3"/>
      <c r="BR28" t="s">
        <v>1503</v>
      </c>
      <c r="BW28" t="s">
        <v>1502</v>
      </c>
    </row>
    <row r="29" spans="1:75" ht="15" thickBot="1">
      <c r="A29" s="3"/>
      <c r="B29" s="3"/>
      <c r="C29" s="3"/>
      <c r="D29" s="3"/>
      <c r="E29" s="3"/>
      <c r="F29" s="3"/>
      <c r="G29" s="3"/>
      <c r="H29" s="3"/>
      <c r="I29" s="3"/>
      <c r="J29" s="3"/>
      <c r="K29" s="3"/>
      <c r="L29" s="3"/>
      <c r="M29" s="790"/>
      <c r="N29" s="943" t="s">
        <v>9</v>
      </c>
      <c r="O29" s="32"/>
      <c r="P29" s="32"/>
      <c r="Q29" s="32"/>
      <c r="R29" s="239" t="s">
        <v>1171</v>
      </c>
      <c r="S29" s="32"/>
      <c r="T29" s="32"/>
      <c r="U29" s="417" t="s">
        <v>1524</v>
      </c>
      <c r="V29" s="417"/>
      <c r="W29" s="417"/>
      <c r="X29" s="417"/>
      <c r="Y29" s="417"/>
      <c r="Z29" s="417"/>
      <c r="AA29" s="417"/>
      <c r="AB29" s="417"/>
      <c r="AC29" s="417"/>
      <c r="AD29" s="417"/>
      <c r="AE29" s="417"/>
      <c r="AF29" s="798"/>
      <c r="AG29" s="3"/>
      <c r="AH29" s="3"/>
      <c r="AI29" s="3"/>
      <c r="AJ29" s="3"/>
      <c r="AK29" s="3"/>
      <c r="AL29" s="3"/>
      <c r="AM29" s="3"/>
      <c r="AN29" s="3"/>
      <c r="AO29" s="3"/>
      <c r="BT29" t="s">
        <v>1409</v>
      </c>
      <c r="BW29" t="s">
        <v>509</v>
      </c>
    </row>
    <row r="30" spans="1:75" ht="15" thickBot="1">
      <c r="A30" s="3"/>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99"/>
      <c r="AG30" s="3"/>
      <c r="AH30" s="3"/>
      <c r="AI30" s="3"/>
      <c r="AJ30" s="3"/>
      <c r="AK30" s="3"/>
      <c r="AL30" s="3"/>
      <c r="AM30" s="3"/>
      <c r="AN30" s="3"/>
      <c r="AO30" s="3"/>
      <c r="AR30" s="787" t="s">
        <v>2289</v>
      </c>
      <c r="AU30" s="603" t="s">
        <v>1297</v>
      </c>
      <c r="AV30" s="605"/>
      <c r="AW30" s="1049" t="s">
        <v>43</v>
      </c>
      <c r="AX30" s="1050"/>
      <c r="AY30" s="1050"/>
      <c r="AZ30" s="1051"/>
      <c r="BA30" s="69"/>
      <c r="BB30" s="69"/>
      <c r="BC30" s="69"/>
      <c r="BD30" s="69"/>
      <c r="BE30" s="69"/>
      <c r="BF30" s="69"/>
      <c r="BG30" s="69"/>
      <c r="BH30" s="69"/>
      <c r="BI30" s="69"/>
      <c r="BJ30" s="201"/>
      <c r="BT30" t="s">
        <v>1410</v>
      </c>
    </row>
    <row r="31" spans="1:75" ht="15" thickBot="1">
      <c r="A31" s="3"/>
      <c r="B31" s="3"/>
      <c r="C31" s="3"/>
      <c r="D31" s="3"/>
      <c r="E31" s="3"/>
      <c r="F31" s="3"/>
      <c r="G31" s="3"/>
      <c r="H31" s="3"/>
      <c r="I31" s="3"/>
      <c r="J31" s="3"/>
      <c r="K31" s="3"/>
      <c r="L31" s="3"/>
      <c r="M31" s="3"/>
      <c r="N31" s="983" t="s">
        <v>1724</v>
      </c>
      <c r="O31" s="3"/>
      <c r="P31" s="3"/>
      <c r="Q31" s="603" t="s">
        <v>1297</v>
      </c>
      <c r="R31" s="604"/>
      <c r="S31" s="1049" t="s">
        <v>42</v>
      </c>
      <c r="T31" s="1050"/>
      <c r="U31" s="1050"/>
      <c r="V31" s="1051"/>
      <c r="W31" s="69"/>
      <c r="X31" s="69"/>
      <c r="Y31" s="69"/>
      <c r="Z31" s="69"/>
      <c r="AA31" s="69"/>
      <c r="AB31" s="69"/>
      <c r="AC31" s="69"/>
      <c r="AD31" s="69"/>
      <c r="AE31" s="69"/>
      <c r="AF31" s="201"/>
      <c r="AG31" s="792"/>
      <c r="AH31" s="3"/>
      <c r="AI31" s="3"/>
      <c r="AJ31" s="3"/>
      <c r="AK31" s="3"/>
      <c r="AL31" s="3"/>
      <c r="AM31" s="3"/>
      <c r="AN31" s="3"/>
      <c r="AO31" s="3"/>
      <c r="AR31" s="414"/>
      <c r="AS31" s="415"/>
      <c r="AT31" s="416"/>
      <c r="AU31" s="414" t="s">
        <v>2288</v>
      </c>
      <c r="AV31" s="415"/>
      <c r="AW31" s="415"/>
      <c r="AX31" s="415"/>
      <c r="AY31" s="415"/>
      <c r="AZ31" s="415"/>
      <c r="BA31" s="415"/>
      <c r="BB31" s="415"/>
      <c r="BC31" s="415" t="s">
        <v>56</v>
      </c>
      <c r="BD31" s="415"/>
      <c r="BE31" s="415"/>
      <c r="BF31" s="415"/>
      <c r="BG31" s="415"/>
      <c r="BH31" s="415">
        <v>2</v>
      </c>
      <c r="BI31" s="793" t="s">
        <v>2032</v>
      </c>
      <c r="BJ31" s="794"/>
      <c r="BT31" t="s">
        <v>1501</v>
      </c>
      <c r="BW31" t="s">
        <v>1500</v>
      </c>
    </row>
    <row r="32" spans="1:75" ht="16.2" thickBot="1">
      <c r="A32" s="3"/>
      <c r="B32" s="3"/>
      <c r="C32" s="3"/>
      <c r="D32" s="3"/>
      <c r="E32" s="3"/>
      <c r="F32" s="3"/>
      <c r="G32" s="3"/>
      <c r="H32" s="3"/>
      <c r="I32" s="3"/>
      <c r="J32" s="3"/>
      <c r="K32" s="3"/>
      <c r="L32" s="3"/>
      <c r="M32" s="3"/>
      <c r="N32" s="414" t="s">
        <v>1553</v>
      </c>
      <c r="O32" s="415"/>
      <c r="P32" s="438"/>
      <c r="Q32" s="439"/>
      <c r="R32" s="440"/>
      <c r="S32" s="440"/>
      <c r="T32" s="415"/>
      <c r="U32" s="415" t="s">
        <v>2019</v>
      </c>
      <c r="V32" s="415"/>
      <c r="W32" s="415"/>
      <c r="X32" s="415"/>
      <c r="Y32" s="415" t="s">
        <v>1474</v>
      </c>
      <c r="Z32" s="415"/>
      <c r="AA32" s="415"/>
      <c r="AB32" s="415"/>
      <c r="AC32" s="415"/>
      <c r="AD32" s="415">
        <v>3</v>
      </c>
      <c r="AE32" s="793" t="s">
        <v>2031</v>
      </c>
      <c r="AF32" s="794"/>
      <c r="AG32" s="792"/>
      <c r="AH32" s="3"/>
      <c r="AI32" s="3"/>
      <c r="AJ32" s="3"/>
      <c r="AK32" s="3"/>
      <c r="AL32" s="3"/>
      <c r="AM32" s="3"/>
      <c r="AN32" s="3"/>
      <c r="AO32" s="3"/>
      <c r="AR32" s="412" t="s">
        <v>4</v>
      </c>
      <c r="AS32" s="198"/>
      <c r="AT32" s="351"/>
      <c r="AU32" s="809">
        <f>VLOOKUP(AR32,Iltasatu_taulukot!$J$21:$L$25,3)+BH31+2</f>
        <v>7</v>
      </c>
      <c r="AV32" s="380" t="str">
        <f>VLOOKUP(AU32+BH30,Iltasatu_taulukot!$H$2:$J$11,3)</f>
        <v>eeppinen</v>
      </c>
      <c r="AW32" s="380"/>
      <c r="AX32" s="380"/>
      <c r="AY32" s="1052" t="s">
        <v>196</v>
      </c>
      <c r="AZ32" s="1052"/>
      <c r="BA32" s="1052"/>
      <c r="BB32" s="1052"/>
      <c r="BC32" s="380" t="s">
        <v>2056</v>
      </c>
      <c r="BD32" s="380"/>
      <c r="BE32" s="380"/>
      <c r="BF32" s="380"/>
      <c r="BG32" s="380"/>
      <c r="BH32" s="380"/>
      <c r="BI32" s="380"/>
      <c r="BJ32" s="795"/>
      <c r="BT32" t="s">
        <v>1411</v>
      </c>
      <c r="BW32" t="s">
        <v>1499</v>
      </c>
    </row>
    <row r="33" spans="1:75" ht="16.2" thickBot="1">
      <c r="A33" s="3"/>
      <c r="B33" s="3"/>
      <c r="C33" s="3"/>
      <c r="D33" s="3"/>
      <c r="E33" s="3"/>
      <c r="F33" s="3"/>
      <c r="G33" s="3"/>
      <c r="H33" s="3"/>
      <c r="I33" s="3"/>
      <c r="J33" s="3"/>
      <c r="K33" s="3"/>
      <c r="L33" s="3"/>
      <c r="M33" s="3"/>
      <c r="N33" s="412" t="s">
        <v>95</v>
      </c>
      <c r="O33" s="198"/>
      <c r="P33" s="351"/>
      <c r="Q33" s="809">
        <f>LOOKUP(N33,Iltasatu_taulukot!$I$21:$L$25)+AD32+2</f>
        <v>6</v>
      </c>
      <c r="R33" s="411" t="str">
        <f>VLOOKUP(Q33+AD31,Iltasatu_taulukot!$H$2:$J$11,3)</f>
        <v>legendaarinen</v>
      </c>
      <c r="S33" s="380"/>
      <c r="T33" s="380"/>
      <c r="U33" s="1052" t="s">
        <v>48</v>
      </c>
      <c r="V33" s="1052"/>
      <c r="W33" s="1052"/>
      <c r="X33" s="1052"/>
      <c r="Y33" s="380" t="s">
        <v>1476</v>
      </c>
      <c r="Z33" s="380"/>
      <c r="AA33" s="380"/>
      <c r="AB33" s="380"/>
      <c r="AC33" s="380"/>
      <c r="AD33" s="380"/>
      <c r="AE33" s="380"/>
      <c r="AF33" s="795"/>
      <c r="AG33" s="792"/>
      <c r="AH33" s="3"/>
      <c r="AI33" s="3"/>
      <c r="AJ33" s="3"/>
      <c r="AK33" s="3"/>
      <c r="AL33" s="3"/>
      <c r="AM33" s="3"/>
      <c r="AN33" s="3"/>
      <c r="AO33" s="3"/>
      <c r="AR33" s="413" t="s">
        <v>13</v>
      </c>
      <c r="AS33" s="2"/>
      <c r="AT33" s="353"/>
      <c r="AU33" s="809">
        <f>VLOOKUP(AR33,Iltasatu_taulukot!$J$21:$L$25,3)+BH31+2</f>
        <v>5</v>
      </c>
      <c r="AV33" s="380" t="str">
        <f>VLOOKUP(AU33+BH30,Iltasatu_taulukot!$H$2:$J$11,3)</f>
        <v>uskomaton</v>
      </c>
      <c r="AW33" s="380"/>
      <c r="AX33" s="380"/>
      <c r="AY33" s="1052" t="s">
        <v>48</v>
      </c>
      <c r="AZ33" s="1052"/>
      <c r="BA33" s="1052"/>
      <c r="BB33" s="1052"/>
      <c r="BC33" s="380" t="s">
        <v>76</v>
      </c>
      <c r="BD33" s="380"/>
      <c r="BE33" s="380"/>
      <c r="BF33" s="380"/>
      <c r="BG33" s="380"/>
      <c r="BH33" s="380"/>
      <c r="BI33" s="380"/>
      <c r="BJ33" s="795"/>
      <c r="BT33" t="s">
        <v>1498</v>
      </c>
    </row>
    <row r="34" spans="1:75" ht="16.2" thickBot="1">
      <c r="A34" s="3"/>
      <c r="B34" s="3"/>
      <c r="C34" s="3"/>
      <c r="D34" s="3"/>
      <c r="E34" s="3"/>
      <c r="F34" s="3"/>
      <c r="G34" s="3"/>
      <c r="H34" s="3"/>
      <c r="I34" s="3"/>
      <c r="J34" s="3"/>
      <c r="K34" s="3"/>
      <c r="L34" s="3"/>
      <c r="M34" s="3"/>
      <c r="N34" s="413" t="s">
        <v>1171</v>
      </c>
      <c r="O34" s="2"/>
      <c r="P34" s="353"/>
      <c r="Q34" s="809">
        <f>LOOKUP(N34,Iltasatu_taulukot!$I$21:$L$25)+AD32+2</f>
        <v>8</v>
      </c>
      <c r="R34" s="380" t="str">
        <f>VLOOKUP(Q34+AD31,Iltasatu_taulukot!$H$2:$J$11,3)</f>
        <v>tarumainen</v>
      </c>
      <c r="S34" s="380"/>
      <c r="T34" s="380"/>
      <c r="U34" s="1052" t="s">
        <v>197</v>
      </c>
      <c r="V34" s="1052"/>
      <c r="W34" s="1052"/>
      <c r="X34" s="1052"/>
      <c r="Y34" s="380" t="s">
        <v>1475</v>
      </c>
      <c r="Z34" s="380"/>
      <c r="AA34" s="380"/>
      <c r="AB34" s="380"/>
      <c r="AC34" s="380"/>
      <c r="AD34" s="380"/>
      <c r="AE34" s="380"/>
      <c r="AF34" s="795"/>
      <c r="AG34" s="792"/>
      <c r="AH34" s="3"/>
      <c r="AI34" s="3"/>
      <c r="AJ34" s="3"/>
      <c r="AK34" s="3"/>
      <c r="AL34" s="3"/>
      <c r="AM34" s="3"/>
      <c r="AN34" s="3"/>
      <c r="AO34" s="3"/>
      <c r="AR34" s="381" t="s">
        <v>6</v>
      </c>
      <c r="AS34" s="355"/>
      <c r="AT34" s="356"/>
      <c r="AU34" s="809">
        <f>VLOOKUP(AR34,Iltasatu_taulukot!$J$21:$L$25,3)+BH31+2</f>
        <v>6</v>
      </c>
      <c r="AV34" s="380" t="str">
        <f>VLOOKUP(AU34+BH30,Iltasatu_taulukot!$H$2:$J$11,3)</f>
        <v>legendaarinen</v>
      </c>
      <c r="AW34" s="380"/>
      <c r="AX34" s="380"/>
      <c r="AY34" s="1052" t="s">
        <v>196</v>
      </c>
      <c r="AZ34" s="1052"/>
      <c r="BA34" s="1052"/>
      <c r="BB34" s="1052"/>
      <c r="BC34" s="380" t="s">
        <v>2292</v>
      </c>
      <c r="BD34" s="380"/>
      <c r="BE34" s="380"/>
      <c r="BF34" s="380"/>
      <c r="BG34" s="380"/>
      <c r="BH34" s="380"/>
      <c r="BI34" s="380"/>
      <c r="BJ34" s="795"/>
      <c r="BT34" t="s">
        <v>1497</v>
      </c>
    </row>
    <row r="35" spans="1:75" ht="16.2" thickBot="1">
      <c r="A35" s="3"/>
      <c r="B35" s="3"/>
      <c r="C35" s="3"/>
      <c r="D35" s="3"/>
      <c r="E35" s="3"/>
      <c r="F35" s="3"/>
      <c r="G35" s="3"/>
      <c r="H35" s="3"/>
      <c r="I35" s="3"/>
      <c r="J35" s="3"/>
      <c r="K35" s="3"/>
      <c r="L35" s="3"/>
      <c r="M35" s="3"/>
      <c r="N35" s="381" t="s">
        <v>1296</v>
      </c>
      <c r="O35" s="355"/>
      <c r="P35" s="356"/>
      <c r="Q35" s="809">
        <f>LOOKUP(N35,Iltasatu_taulukot!$I$21:$L$25)+AD32+2</f>
        <v>7</v>
      </c>
      <c r="R35" s="380" t="str">
        <f>VLOOKUP(Q35+AD31,Iltasatu_taulukot!$H$2:$J$11,3)</f>
        <v>eeppinen</v>
      </c>
      <c r="S35" s="380"/>
      <c r="T35" s="380"/>
      <c r="U35" s="1052" t="s">
        <v>44</v>
      </c>
      <c r="V35" s="1052"/>
      <c r="W35" s="1052"/>
      <c r="X35" s="1052"/>
      <c r="Y35" s="380" t="s">
        <v>1300</v>
      </c>
      <c r="Z35" s="380"/>
      <c r="AA35" s="380"/>
      <c r="AB35" s="380"/>
      <c r="AC35" s="380"/>
      <c r="AD35" s="380"/>
      <c r="AE35" s="380"/>
      <c r="AF35" s="795"/>
      <c r="AG35" s="792"/>
      <c r="AH35" s="3"/>
      <c r="AI35" s="3"/>
      <c r="AJ35" s="3"/>
      <c r="AK35" s="3"/>
      <c r="AL35" s="3"/>
      <c r="AM35" s="3"/>
      <c r="AN35" s="3"/>
      <c r="AO35" s="3"/>
      <c r="AR35" s="419" t="s">
        <v>672</v>
      </c>
      <c r="AS35" s="420"/>
      <c r="AT35" s="420"/>
      <c r="AU35" s="420"/>
      <c r="AV35" s="420"/>
      <c r="AW35" s="420"/>
      <c r="AX35" s="420"/>
      <c r="AY35" s="421"/>
      <c r="AZ35" s="421"/>
      <c r="BA35" s="1053"/>
      <c r="BB35" s="1053"/>
      <c r="BC35" s="434"/>
      <c r="BD35" s="421"/>
      <c r="BE35" s="421"/>
      <c r="BF35" s="421"/>
      <c r="BG35" s="421"/>
      <c r="BH35" s="421"/>
      <c r="BI35" s="421"/>
      <c r="BJ35" s="796"/>
      <c r="BT35" t="s">
        <v>1490</v>
      </c>
    </row>
    <row r="36" spans="1:75" ht="15" thickBot="1">
      <c r="A36" s="3"/>
      <c r="B36" s="3"/>
      <c r="C36" s="3"/>
      <c r="D36" s="3"/>
      <c r="E36" s="3"/>
      <c r="F36" s="3"/>
      <c r="G36" s="3"/>
      <c r="H36" s="3"/>
      <c r="I36" s="3"/>
      <c r="J36" s="3"/>
      <c r="K36" s="3"/>
      <c r="L36" s="3"/>
      <c r="M36" s="3"/>
      <c r="N36" s="419" t="s">
        <v>672</v>
      </c>
      <c r="O36" s="420"/>
      <c r="P36" s="420"/>
      <c r="Q36" s="420"/>
      <c r="R36" s="420"/>
      <c r="S36" s="420"/>
      <c r="T36" s="420"/>
      <c r="U36" s="421" t="s">
        <v>516</v>
      </c>
      <c r="V36" s="421"/>
      <c r="W36" s="1053">
        <v>4000</v>
      </c>
      <c r="X36" s="1053"/>
      <c r="Y36" s="434" t="str">
        <f>"("&amp;W36/100&amp;")"</f>
        <v>(40)</v>
      </c>
      <c r="Z36" s="421"/>
      <c r="AA36" s="421"/>
      <c r="AB36" s="421"/>
      <c r="AC36" s="421"/>
      <c r="AD36" s="421"/>
      <c r="AE36" s="421"/>
      <c r="AF36" s="796"/>
      <c r="AG36" s="792"/>
      <c r="AH36" s="3"/>
      <c r="AI36" s="3"/>
      <c r="AJ36" s="3"/>
      <c r="AK36" s="3"/>
      <c r="AL36" s="3"/>
      <c r="AM36" s="3"/>
      <c r="AN36" s="3"/>
      <c r="AO36" s="3"/>
      <c r="AR36" s="29" t="s">
        <v>2290</v>
      </c>
      <c r="AS36" s="24"/>
      <c r="AT36" s="24"/>
      <c r="AU36" s="24"/>
      <c r="AV36" s="912" t="s">
        <v>1171</v>
      </c>
      <c r="AW36" s="24"/>
      <c r="AX36" s="24"/>
      <c r="AY36" s="3" t="s">
        <v>2291</v>
      </c>
      <c r="AZ36" s="3"/>
      <c r="BB36" s="3"/>
      <c r="BC36" s="3"/>
      <c r="BD36" s="3"/>
      <c r="BE36" s="3"/>
      <c r="BF36" s="3"/>
      <c r="BG36" s="3"/>
      <c r="BH36" s="3"/>
      <c r="BI36" s="3"/>
      <c r="BJ36" s="797"/>
      <c r="BR36" t="s">
        <v>1496</v>
      </c>
      <c r="BT36" s="342"/>
      <c r="BU36" s="342"/>
      <c r="BV36" s="342"/>
    </row>
    <row r="37" spans="1:75">
      <c r="A37" s="3"/>
      <c r="B37" s="3"/>
      <c r="C37" s="3"/>
      <c r="D37" s="3"/>
      <c r="E37" s="3"/>
      <c r="F37" s="3"/>
      <c r="G37" s="3"/>
      <c r="H37" s="3"/>
      <c r="I37" s="3"/>
      <c r="J37" s="3"/>
      <c r="K37" s="3"/>
      <c r="L37" s="3"/>
      <c r="M37" s="3"/>
      <c r="N37" s="29" t="s">
        <v>2023</v>
      </c>
      <c r="O37" s="24"/>
      <c r="P37" s="24"/>
      <c r="Q37" s="24"/>
      <c r="R37" s="432" t="s">
        <v>1292</v>
      </c>
      <c r="S37" s="24"/>
      <c r="T37" s="24"/>
      <c r="U37" s="3" t="s">
        <v>2024</v>
      </c>
      <c r="V37" s="3"/>
      <c r="W37" s="3"/>
      <c r="X37" s="3"/>
      <c r="Y37" s="3"/>
      <c r="Z37" s="3"/>
      <c r="AA37" s="3"/>
      <c r="AB37" s="3"/>
      <c r="AC37" s="3"/>
      <c r="AD37" s="3"/>
      <c r="AE37" s="3"/>
      <c r="AF37" s="797"/>
      <c r="AG37" s="792"/>
      <c r="AH37" s="3"/>
      <c r="AI37" s="3"/>
      <c r="AJ37" s="3"/>
      <c r="AK37" s="3"/>
      <c r="AL37" s="3"/>
      <c r="AM37" s="3"/>
      <c r="AN37" s="3"/>
      <c r="AO37" s="3"/>
      <c r="AR37" s="29" t="s">
        <v>435</v>
      </c>
      <c r="AS37" s="24"/>
      <c r="AT37" s="24"/>
      <c r="AU37" s="24"/>
      <c r="AV37" s="912" t="s">
        <v>1171</v>
      </c>
      <c r="AW37" s="24"/>
      <c r="AX37" s="24"/>
      <c r="AY37" s="3"/>
      <c r="AZ37" s="3"/>
      <c r="BA37" s="3"/>
      <c r="BB37" s="3"/>
      <c r="BC37" s="3"/>
      <c r="BD37" s="3"/>
      <c r="BE37" s="3"/>
      <c r="BF37" s="3"/>
      <c r="BG37" s="3"/>
      <c r="BH37" s="3"/>
      <c r="BI37" s="3"/>
      <c r="BJ37" s="797"/>
      <c r="BT37" s="426" t="s">
        <v>1412</v>
      </c>
      <c r="BW37" t="s">
        <v>1495</v>
      </c>
    </row>
    <row r="38" spans="1:75">
      <c r="A38" s="3"/>
      <c r="B38" s="3"/>
      <c r="C38" s="3"/>
      <c r="D38" s="3"/>
      <c r="E38" s="3"/>
      <c r="F38" s="3"/>
      <c r="G38" s="3"/>
      <c r="H38" s="3"/>
      <c r="I38" s="3"/>
      <c r="J38" s="3"/>
      <c r="K38" s="3"/>
      <c r="L38" s="3"/>
      <c r="M38" s="3"/>
      <c r="N38" s="29" t="s">
        <v>2347</v>
      </c>
      <c r="O38" s="24"/>
      <c r="P38" s="24"/>
      <c r="Q38" s="24"/>
      <c r="R38" s="432" t="s">
        <v>499</v>
      </c>
      <c r="S38" s="24"/>
      <c r="T38" s="24"/>
      <c r="U38" s="3" t="s">
        <v>445</v>
      </c>
      <c r="V38" s="3"/>
      <c r="W38" s="3"/>
      <c r="X38" s="3"/>
      <c r="Y38" s="3"/>
      <c r="Z38" s="3"/>
      <c r="AA38" s="3"/>
      <c r="AB38" s="3"/>
      <c r="AC38" s="3"/>
      <c r="AD38" s="3"/>
      <c r="AE38" s="3"/>
      <c r="AF38" s="797"/>
      <c r="AG38" s="792"/>
      <c r="AH38" s="3"/>
      <c r="AI38" s="3"/>
      <c r="AJ38" s="3"/>
      <c r="AK38" s="3"/>
      <c r="AL38" s="3"/>
      <c r="AM38" s="3"/>
      <c r="AN38" s="3"/>
      <c r="AO38" s="3"/>
      <c r="AR38" s="913"/>
      <c r="AS38" s="436"/>
      <c r="AT38" s="436"/>
      <c r="AU38" s="436"/>
      <c r="AV38" s="437"/>
      <c r="AW38" s="436"/>
      <c r="AX38" s="436"/>
      <c r="AY38" s="624"/>
      <c r="AZ38" s="624"/>
      <c r="BA38" s="624"/>
      <c r="BB38" s="624"/>
      <c r="BC38" s="624"/>
      <c r="BD38" s="624"/>
      <c r="BE38" s="624"/>
      <c r="BF38" s="624"/>
      <c r="BG38" s="624"/>
      <c r="BH38" s="624"/>
      <c r="BI38" s="624"/>
      <c r="BJ38" s="797"/>
      <c r="BT38" s="17" t="s">
        <v>1494</v>
      </c>
      <c r="BW38" t="s">
        <v>1512</v>
      </c>
    </row>
    <row r="39" spans="1:75" ht="15" customHeight="1" thickBot="1">
      <c r="A39" s="3"/>
      <c r="B39" s="3"/>
      <c r="C39" s="3"/>
      <c r="D39" s="3"/>
      <c r="E39" s="3"/>
      <c r="F39" s="3"/>
      <c r="G39" s="3"/>
      <c r="H39" s="3"/>
      <c r="I39" s="3"/>
      <c r="J39" s="3"/>
      <c r="K39" s="3"/>
      <c r="L39" s="3"/>
      <c r="M39" s="3"/>
      <c r="N39" s="945" t="s">
        <v>9</v>
      </c>
      <c r="O39" s="32"/>
      <c r="P39" s="32"/>
      <c r="Q39" s="32"/>
      <c r="R39" s="239" t="s">
        <v>1171</v>
      </c>
      <c r="S39" s="32"/>
      <c r="T39" s="32"/>
      <c r="U39" s="417" t="s">
        <v>2025</v>
      </c>
      <c r="V39" s="417"/>
      <c r="W39" s="417"/>
      <c r="X39" s="417"/>
      <c r="Y39" s="417"/>
      <c r="Z39" s="417"/>
      <c r="AA39" s="417"/>
      <c r="AB39" s="417"/>
      <c r="AC39" s="417"/>
      <c r="AD39" s="417"/>
      <c r="AE39" s="417"/>
      <c r="AF39" s="798"/>
      <c r="AG39" s="792"/>
      <c r="AH39" s="3"/>
      <c r="AI39" s="3"/>
      <c r="AJ39" s="3"/>
      <c r="AK39" s="3"/>
      <c r="AL39" s="3"/>
      <c r="AM39" s="3"/>
      <c r="AN39" s="3"/>
      <c r="AO39" s="3"/>
      <c r="AR39" s="1034" t="s">
        <v>1927</v>
      </c>
      <c r="AS39" s="1035"/>
      <c r="AT39" s="1035"/>
      <c r="AU39" s="1035"/>
      <c r="AV39" s="1035"/>
      <c r="AW39" s="1035"/>
      <c r="AX39" s="1035"/>
      <c r="AY39" s="1035"/>
      <c r="AZ39" s="1035"/>
      <c r="BA39" s="1035"/>
      <c r="BB39" s="1035"/>
      <c r="BC39" s="1035"/>
      <c r="BD39" s="1035"/>
      <c r="BE39" s="1035"/>
      <c r="BF39" s="1035"/>
      <c r="BG39" s="1035"/>
      <c r="BH39" s="1035"/>
      <c r="BI39" s="1035"/>
      <c r="BJ39" s="1036"/>
      <c r="BT39" s="426" t="s">
        <v>1413</v>
      </c>
      <c r="BW39" t="s">
        <v>1493</v>
      </c>
    </row>
    <row r="40" spans="1:75" ht="15" thickBot="1">
      <c r="A40" s="3"/>
      <c r="B40" s="3"/>
      <c r="C40" s="3"/>
      <c r="D40" s="3"/>
      <c r="E40" s="3"/>
      <c r="F40" s="3"/>
      <c r="G40" s="3"/>
      <c r="H40" s="3"/>
      <c r="I40" s="3"/>
      <c r="J40" s="3"/>
      <c r="K40" s="3"/>
      <c r="L40" s="3"/>
      <c r="M40" s="3"/>
      <c r="N40" s="3"/>
      <c r="O40" s="3"/>
      <c r="P40" s="3"/>
      <c r="Q40" s="3"/>
      <c r="R40" s="3"/>
      <c r="S40" s="3"/>
      <c r="T40" s="3"/>
      <c r="U40" s="3"/>
      <c r="V40" s="3"/>
      <c r="W40" s="3"/>
      <c r="X40" s="3"/>
      <c r="Y40" s="3"/>
      <c r="Z40" s="3"/>
      <c r="AA40" s="3"/>
      <c r="AB40" s="3"/>
      <c r="AC40" s="3"/>
      <c r="AD40" s="3"/>
      <c r="AE40" s="3"/>
      <c r="AF40" s="99"/>
      <c r="AG40" s="3"/>
      <c r="AH40" s="3"/>
      <c r="AI40" s="3"/>
      <c r="AJ40" s="3"/>
      <c r="AK40" s="3"/>
      <c r="AL40" s="3"/>
      <c r="AM40" s="3"/>
      <c r="AN40" s="3"/>
      <c r="AO40" s="3"/>
      <c r="AR40" s="1037"/>
      <c r="AS40" s="1038"/>
      <c r="AT40" s="1038"/>
      <c r="AU40" s="1038"/>
      <c r="AV40" s="1038"/>
      <c r="AW40" s="1038"/>
      <c r="AX40" s="1038"/>
      <c r="AY40" s="1038"/>
      <c r="AZ40" s="1038"/>
      <c r="BA40" s="1038"/>
      <c r="BB40" s="1038"/>
      <c r="BC40" s="1038"/>
      <c r="BD40" s="1038"/>
      <c r="BE40" s="1038"/>
      <c r="BF40" s="1038"/>
      <c r="BG40" s="1038"/>
      <c r="BH40" s="1038"/>
      <c r="BI40" s="1038"/>
      <c r="BJ40" s="1039"/>
      <c r="BK40" s="69"/>
      <c r="BL40" s="69"/>
      <c r="BM40" s="69"/>
      <c r="BN40" s="69"/>
      <c r="BO40" s="69"/>
      <c r="BT40" s="342" t="s">
        <v>1421</v>
      </c>
      <c r="BU40" s="342"/>
      <c r="BV40" s="342"/>
      <c r="BW40" t="s">
        <v>512</v>
      </c>
    </row>
    <row r="41" spans="1:75" ht="15" customHeight="1" thickBot="1">
      <c r="A41" s="3"/>
      <c r="B41" s="3"/>
      <c r="C41" s="3"/>
      <c r="D41" s="3"/>
      <c r="E41" s="3"/>
      <c r="F41" s="3"/>
      <c r="G41" s="3"/>
      <c r="H41" s="3"/>
      <c r="I41" s="3"/>
      <c r="J41" s="3"/>
      <c r="K41" s="3"/>
      <c r="L41" s="3"/>
      <c r="M41" s="788"/>
      <c r="N41" s="784" t="s">
        <v>1723</v>
      </c>
      <c r="O41" s="784"/>
      <c r="P41" s="784"/>
      <c r="Q41" s="603" t="s">
        <v>1297</v>
      </c>
      <c r="R41" s="604"/>
      <c r="S41" s="1049" t="s">
        <v>42</v>
      </c>
      <c r="T41" s="1050"/>
      <c r="U41" s="1050"/>
      <c r="V41" s="1051"/>
      <c r="W41" s="3" t="s">
        <v>2380</v>
      </c>
      <c r="X41" s="3"/>
      <c r="Y41" s="3"/>
      <c r="Z41" s="3"/>
      <c r="AA41" s="3"/>
      <c r="AB41" s="3"/>
      <c r="AC41" s="3"/>
      <c r="AD41" s="3"/>
      <c r="AE41" s="3"/>
      <c r="AF41" s="99"/>
      <c r="AG41" s="3"/>
      <c r="AH41" s="3"/>
      <c r="AI41" s="3"/>
      <c r="AJ41" s="3"/>
      <c r="AK41" s="3"/>
      <c r="AL41" s="3"/>
      <c r="AM41" s="3"/>
      <c r="AN41" s="3"/>
      <c r="AO41" s="3"/>
      <c r="AR41" s="1040" t="s">
        <v>1948</v>
      </c>
      <c r="AS41" s="1041"/>
      <c r="AT41" s="1041"/>
      <c r="AU41" s="1041"/>
      <c r="AV41" s="1041"/>
      <c r="AW41" s="1041"/>
      <c r="AX41" s="1041"/>
      <c r="AY41" s="1041"/>
      <c r="AZ41" s="1041"/>
      <c r="BA41" s="1041"/>
      <c r="BB41" s="1041"/>
      <c r="BC41" s="1041"/>
      <c r="BD41" s="1041"/>
      <c r="BE41" s="1041"/>
      <c r="BF41" s="1041"/>
      <c r="BG41" s="1041"/>
      <c r="BH41" s="1041"/>
      <c r="BI41" s="1041"/>
      <c r="BJ41" s="1042"/>
      <c r="BT41" t="s">
        <v>1492</v>
      </c>
    </row>
    <row r="42" spans="1:75" ht="15" thickBot="1">
      <c r="A42" s="3"/>
      <c r="B42" s="3"/>
      <c r="C42" s="3"/>
      <c r="D42" s="3"/>
      <c r="E42" s="3"/>
      <c r="F42" s="3"/>
      <c r="G42" s="3"/>
      <c r="H42" s="3"/>
      <c r="I42" s="3"/>
      <c r="J42" s="3"/>
      <c r="K42" s="3"/>
      <c r="L42" s="3"/>
      <c r="M42" s="788"/>
      <c r="N42" s="414" t="s">
        <v>1419</v>
      </c>
      <c r="O42" s="415"/>
      <c r="P42" s="416"/>
      <c r="Q42" s="414" t="s">
        <v>1418</v>
      </c>
      <c r="R42" s="415"/>
      <c r="S42" s="415"/>
      <c r="T42" s="415"/>
      <c r="U42" s="415" t="s">
        <v>1531</v>
      </c>
      <c r="V42" s="415"/>
      <c r="W42" s="415"/>
      <c r="X42" s="415"/>
      <c r="Y42" s="415" t="s">
        <v>1481</v>
      </c>
      <c r="Z42" s="415"/>
      <c r="AA42" s="415"/>
      <c r="AB42" s="415"/>
      <c r="AC42" s="415"/>
      <c r="AD42" s="415">
        <v>2</v>
      </c>
      <c r="AE42" s="793" t="s">
        <v>2032</v>
      </c>
      <c r="AF42" s="794"/>
      <c r="AG42" s="3"/>
      <c r="AH42" s="3"/>
      <c r="AI42" s="3"/>
      <c r="AJ42" s="3"/>
      <c r="AK42" s="3"/>
      <c r="AL42" s="3"/>
      <c r="AM42" s="3"/>
      <c r="AN42" s="3"/>
      <c r="AO42" s="3"/>
      <c r="AR42" s="1043"/>
      <c r="AS42" s="1044"/>
      <c r="AT42" s="1044"/>
      <c r="AU42" s="1044"/>
      <c r="AV42" s="1044"/>
      <c r="AW42" s="1044"/>
      <c r="AX42" s="1044"/>
      <c r="AY42" s="1044"/>
      <c r="AZ42" s="1044"/>
      <c r="BA42" s="1044"/>
      <c r="BB42" s="1044"/>
      <c r="BC42" s="1044"/>
      <c r="BD42" s="1044"/>
      <c r="BE42" s="1044"/>
      <c r="BF42" s="1044"/>
      <c r="BG42" s="1044"/>
      <c r="BH42" s="1044"/>
      <c r="BI42" s="1044"/>
      <c r="BJ42" s="1045"/>
      <c r="BT42" t="s">
        <v>1491</v>
      </c>
    </row>
    <row r="43" spans="1:75" ht="16.2" customHeight="1" thickBot="1">
      <c r="A43" s="3"/>
      <c r="B43" s="3"/>
      <c r="C43" s="3"/>
      <c r="D43" s="3"/>
      <c r="E43" s="3"/>
      <c r="F43" s="3"/>
      <c r="G43" s="3"/>
      <c r="H43" s="3"/>
      <c r="I43" s="3"/>
      <c r="J43" s="3"/>
      <c r="K43" s="3"/>
      <c r="L43" s="3"/>
      <c r="M43" s="788"/>
      <c r="N43" s="412" t="s">
        <v>95</v>
      </c>
      <c r="O43" s="198"/>
      <c r="P43" s="351"/>
      <c r="Q43" s="809">
        <f>LOOKUP(N43,Iltasatu_taulukot!$I$21:$L$25)+AD42+2</f>
        <v>5</v>
      </c>
      <c r="R43" s="380" t="str">
        <f>VLOOKUP(Q43+AD41,Iltasatu_taulukot!$H$2:$J$11,3)</f>
        <v>uskomaton</v>
      </c>
      <c r="S43" s="380"/>
      <c r="T43" s="380"/>
      <c r="U43" s="1052" t="s">
        <v>48</v>
      </c>
      <c r="V43" s="1052"/>
      <c r="W43" s="1052"/>
      <c r="X43" s="1052"/>
      <c r="Y43" s="380" t="s">
        <v>162</v>
      </c>
      <c r="Z43" s="380"/>
      <c r="AA43" s="380"/>
      <c r="AB43" s="380"/>
      <c r="AC43" s="380"/>
      <c r="AD43" s="380"/>
      <c r="AE43" s="380"/>
      <c r="AF43" s="795"/>
      <c r="AG43" s="3"/>
      <c r="AH43" s="3"/>
      <c r="AI43" s="3"/>
      <c r="AJ43" s="3"/>
      <c r="AK43" s="3"/>
      <c r="AL43" s="3"/>
      <c r="AM43" s="3"/>
      <c r="AN43" s="3"/>
      <c r="AO43" s="3"/>
      <c r="AR43" s="1037" t="s">
        <v>1949</v>
      </c>
      <c r="AS43" s="1038"/>
      <c r="AT43" s="1038"/>
      <c r="AU43" s="1038"/>
      <c r="AV43" s="1038"/>
      <c r="AW43" s="1038"/>
      <c r="AX43" s="1038"/>
      <c r="AY43" s="1038"/>
      <c r="AZ43" s="1038"/>
      <c r="BA43" s="1038"/>
      <c r="BB43" s="1038"/>
      <c r="BC43" s="1038"/>
      <c r="BD43" s="1038"/>
      <c r="BE43" s="1038"/>
      <c r="BF43" s="1038"/>
      <c r="BG43" s="1038"/>
      <c r="BH43" s="1038"/>
      <c r="BI43" s="1038"/>
      <c r="BJ43" s="1039"/>
      <c r="BT43" t="s">
        <v>1490</v>
      </c>
    </row>
    <row r="44" spans="1:75" ht="16.2" thickBot="1">
      <c r="A44" s="3"/>
      <c r="B44" s="3"/>
      <c r="C44" s="3"/>
      <c r="D44" s="3"/>
      <c r="E44" s="3"/>
      <c r="F44" s="3"/>
      <c r="G44" s="3"/>
      <c r="H44" s="3"/>
      <c r="I44" s="3"/>
      <c r="J44" s="3"/>
      <c r="K44" s="3"/>
      <c r="L44" s="3"/>
      <c r="M44" s="788"/>
      <c r="N44" s="413" t="s">
        <v>1171</v>
      </c>
      <c r="O44" s="2"/>
      <c r="P44" s="353"/>
      <c r="Q44" s="809">
        <f>LOOKUP(N44,Iltasatu_taulukot!$I$21:$L$25)+AD42+2</f>
        <v>7</v>
      </c>
      <c r="R44" s="380" t="str">
        <f>VLOOKUP(Q44+AD41,Iltasatu_taulukot!$H$2:$J$11,3)</f>
        <v>eeppinen</v>
      </c>
      <c r="S44" s="380"/>
      <c r="T44" s="380"/>
      <c r="U44" s="1052" t="s">
        <v>49</v>
      </c>
      <c r="V44" s="1052"/>
      <c r="W44" s="1052"/>
      <c r="X44" s="1052"/>
      <c r="Y44" s="380" t="s">
        <v>1476</v>
      </c>
      <c r="Z44" s="380"/>
      <c r="AA44" s="380"/>
      <c r="AB44" s="380"/>
      <c r="AC44" s="380"/>
      <c r="AD44" s="380"/>
      <c r="AE44" s="380"/>
      <c r="AF44" s="795"/>
      <c r="AG44" s="3"/>
      <c r="AH44" s="3"/>
      <c r="AI44" s="3"/>
      <c r="AJ44" s="3"/>
      <c r="AK44" s="3"/>
      <c r="AL44" s="3"/>
      <c r="AM44" s="3"/>
      <c r="AN44" s="3"/>
      <c r="AO44" s="3"/>
      <c r="AR44" s="1046"/>
      <c r="AS44" s="1047"/>
      <c r="AT44" s="1047"/>
      <c r="AU44" s="1047"/>
      <c r="AV44" s="1047"/>
      <c r="AW44" s="1047"/>
      <c r="AX44" s="1047"/>
      <c r="AY44" s="1047"/>
      <c r="AZ44" s="1047"/>
      <c r="BA44" s="1047"/>
      <c r="BB44" s="1047"/>
      <c r="BC44" s="1047"/>
      <c r="BD44" s="1047"/>
      <c r="BE44" s="1047"/>
      <c r="BF44" s="1047"/>
      <c r="BG44" s="1047"/>
      <c r="BH44" s="1047"/>
      <c r="BI44" s="1047"/>
      <c r="BJ44" s="1048"/>
      <c r="BR44" t="s">
        <v>1489</v>
      </c>
    </row>
    <row r="45" spans="1:75" ht="16.2" thickBot="1">
      <c r="A45" s="3"/>
      <c r="B45" s="3"/>
      <c r="C45" s="3"/>
      <c r="D45" s="3"/>
      <c r="E45" s="3"/>
      <c r="F45" s="3"/>
      <c r="G45" s="3"/>
      <c r="H45" s="3"/>
      <c r="I45" s="3"/>
      <c r="J45" s="3"/>
      <c r="K45" s="3"/>
      <c r="L45" s="3"/>
      <c r="M45" s="788"/>
      <c r="N45" s="381" t="s">
        <v>1296</v>
      </c>
      <c r="O45" s="355"/>
      <c r="P45" s="356"/>
      <c r="Q45" s="809">
        <f>LOOKUP(N45,Iltasatu_taulukot!$I$21:$L$25)+AD42+2</f>
        <v>6</v>
      </c>
      <c r="R45" s="411" t="str">
        <f>VLOOKUP(Q45+AD41,Iltasatu_taulukot!$H$2:$J$11,3)</f>
        <v>legendaarinen</v>
      </c>
      <c r="S45" s="380"/>
      <c r="T45" s="380"/>
      <c r="U45" s="1052" t="s">
        <v>44</v>
      </c>
      <c r="V45" s="1052"/>
      <c r="W45" s="1052"/>
      <c r="X45" s="1052"/>
      <c r="Y45" s="380" t="s">
        <v>1300</v>
      </c>
      <c r="Z45" s="380"/>
      <c r="AA45" s="380"/>
      <c r="AB45" s="380"/>
      <c r="AC45" s="380"/>
      <c r="AD45" s="380"/>
      <c r="AE45" s="380"/>
      <c r="AF45" s="795"/>
      <c r="AG45" s="3"/>
      <c r="AH45" s="3"/>
      <c r="AI45" s="3"/>
      <c r="AJ45" s="3"/>
      <c r="AK45" s="3"/>
      <c r="AL45" s="3"/>
      <c r="AM45" s="3"/>
      <c r="AN45" s="3"/>
      <c r="AO45" s="3"/>
      <c r="AR45" s="343" t="s">
        <v>1536</v>
      </c>
      <c r="AS45" s="343"/>
      <c r="AT45" s="343"/>
      <c r="AU45" s="343" t="s">
        <v>1290</v>
      </c>
      <c r="AV45" s="343"/>
      <c r="AW45" s="343" t="s">
        <v>84</v>
      </c>
      <c r="AX45" s="343" t="s">
        <v>810</v>
      </c>
      <c r="AY45" s="343"/>
      <c r="AZ45" s="343"/>
      <c r="BB45" s="15" t="s">
        <v>1549</v>
      </c>
      <c r="BC45" s="52"/>
      <c r="BD45" s="52"/>
      <c r="BE45" s="52"/>
      <c r="BF45" s="52"/>
      <c r="BG45" s="52"/>
      <c r="BH45" s="52"/>
      <c r="BI45" s="52"/>
      <c r="BJ45" s="52"/>
      <c r="BK45" s="52"/>
      <c r="BL45" s="52"/>
      <c r="BM45" s="52"/>
      <c r="BN45" s="52"/>
      <c r="BO45" s="52"/>
      <c r="BP45" s="52"/>
      <c r="BT45" t="s">
        <v>1421</v>
      </c>
      <c r="BW45" t="s">
        <v>512</v>
      </c>
    </row>
    <row r="46" spans="1:75" ht="15" thickBot="1">
      <c r="A46" s="3"/>
      <c r="B46" s="3"/>
      <c r="C46" s="3"/>
      <c r="D46" s="3"/>
      <c r="E46" s="3"/>
      <c r="F46" s="3"/>
      <c r="G46" s="3"/>
      <c r="H46" s="3"/>
      <c r="I46" s="3"/>
      <c r="J46" s="3"/>
      <c r="K46" s="3"/>
      <c r="L46" s="3"/>
      <c r="M46" s="788"/>
      <c r="N46" s="419" t="s">
        <v>672</v>
      </c>
      <c r="O46" s="420"/>
      <c r="P46" s="420"/>
      <c r="Q46" s="420"/>
      <c r="R46" s="420"/>
      <c r="S46" s="420"/>
      <c r="T46" s="420"/>
      <c r="U46" s="421" t="s">
        <v>516</v>
      </c>
      <c r="V46" s="421"/>
      <c r="W46" s="1053">
        <v>3500</v>
      </c>
      <c r="X46" s="1053"/>
      <c r="Y46" s="434" t="str">
        <f>"("&amp;W46/100&amp;")"</f>
        <v>(35)</v>
      </c>
      <c r="Z46" s="421"/>
      <c r="AA46" s="421"/>
      <c r="AB46" s="421"/>
      <c r="AC46" s="421"/>
      <c r="AD46" s="421"/>
      <c r="AE46" s="421"/>
      <c r="AF46" s="796"/>
      <c r="AG46" s="3"/>
      <c r="AH46" s="3"/>
      <c r="AI46" s="3"/>
      <c r="AJ46" s="3"/>
      <c r="AK46" s="3"/>
      <c r="AL46" s="3"/>
      <c r="AM46" s="3"/>
      <c r="AN46" s="3"/>
      <c r="AO46" s="3"/>
      <c r="AR46" s="3" t="s">
        <v>1413</v>
      </c>
      <c r="AS46" s="3"/>
      <c r="AT46" s="3"/>
      <c r="AU46" s="3" t="s">
        <v>1537</v>
      </c>
      <c r="AV46" s="3"/>
      <c r="AW46" s="3" t="s">
        <v>1550</v>
      </c>
      <c r="AX46" s="3" t="s">
        <v>1540</v>
      </c>
      <c r="AY46" s="3"/>
      <c r="AZ46" s="3"/>
      <c r="BA46" s="3"/>
      <c r="BB46" s="3" t="s">
        <v>1544</v>
      </c>
      <c r="BC46" s="3"/>
      <c r="BD46" s="3"/>
      <c r="BE46" s="3"/>
      <c r="BF46" s="3"/>
      <c r="BG46" s="3"/>
      <c r="BH46" s="3"/>
      <c r="BI46" s="3"/>
      <c r="BJ46" s="3"/>
      <c r="BK46" s="3"/>
      <c r="BL46" s="3"/>
      <c r="BM46" s="3"/>
      <c r="BN46" s="3"/>
      <c r="BO46" s="3"/>
      <c r="BP46" s="3"/>
      <c r="BT46" t="s">
        <v>1482</v>
      </c>
    </row>
    <row r="47" spans="1:75">
      <c r="A47" s="3"/>
      <c r="B47" s="3"/>
      <c r="C47" s="3"/>
      <c r="D47" s="3"/>
      <c r="E47" s="3"/>
      <c r="F47" s="3"/>
      <c r="G47" s="3"/>
      <c r="H47" s="3"/>
      <c r="I47" s="3"/>
      <c r="J47" s="3"/>
      <c r="K47" s="3"/>
      <c r="L47" s="3"/>
      <c r="M47" s="788"/>
      <c r="N47" s="29" t="s">
        <v>1521</v>
      </c>
      <c r="O47" s="24"/>
      <c r="P47" s="24"/>
      <c r="Q47" s="24"/>
      <c r="R47" s="432" t="s">
        <v>499</v>
      </c>
      <c r="S47" s="24"/>
      <c r="T47" s="3"/>
      <c r="U47" s="3" t="s">
        <v>2026</v>
      </c>
      <c r="V47" s="3"/>
      <c r="W47" s="3"/>
      <c r="X47" s="3"/>
      <c r="Y47" s="3"/>
      <c r="Z47" s="3"/>
      <c r="AA47" s="3"/>
      <c r="AB47" s="3"/>
      <c r="AC47" s="3"/>
      <c r="AD47" s="3"/>
      <c r="AE47" s="3"/>
      <c r="AF47" s="797"/>
      <c r="AG47" s="3"/>
      <c r="AH47" s="3"/>
      <c r="AI47" s="3"/>
      <c r="AJ47" s="3"/>
      <c r="AK47" s="3"/>
      <c r="AL47" s="3"/>
      <c r="AM47" s="3"/>
      <c r="AN47" s="3"/>
      <c r="AO47" s="3"/>
      <c r="AR47" s="3" t="s">
        <v>1421</v>
      </c>
      <c r="AS47" s="3"/>
      <c r="AT47" s="3"/>
      <c r="AU47" s="3" t="s">
        <v>1538</v>
      </c>
      <c r="AV47" s="3"/>
      <c r="AW47" s="3" t="s">
        <v>1550</v>
      </c>
      <c r="AX47" s="3" t="s">
        <v>1541</v>
      </c>
      <c r="AY47" s="3"/>
      <c r="AZ47" s="3"/>
      <c r="BA47" s="3"/>
      <c r="BB47" s="3" t="s">
        <v>1546</v>
      </c>
      <c r="BC47" s="3"/>
      <c r="BD47" s="3"/>
      <c r="BE47" s="3"/>
      <c r="BF47" s="3"/>
      <c r="BG47" s="3"/>
      <c r="BH47" s="3"/>
      <c r="BI47" s="3"/>
      <c r="BJ47" s="3"/>
      <c r="BK47" s="3"/>
      <c r="BL47" s="3"/>
      <c r="BM47" s="3"/>
      <c r="BN47" s="3"/>
      <c r="BO47" s="3"/>
      <c r="BP47" s="3"/>
    </row>
    <row r="48" spans="1:75">
      <c r="A48" s="3"/>
      <c r="B48" s="3"/>
      <c r="C48" s="3"/>
      <c r="D48" s="3"/>
      <c r="E48" s="3"/>
      <c r="F48" s="3"/>
      <c r="G48" s="3"/>
      <c r="H48" s="3"/>
      <c r="I48" s="3"/>
      <c r="J48" s="3"/>
      <c r="K48" s="3"/>
      <c r="L48" s="3"/>
      <c r="M48" s="788"/>
      <c r="N48" s="29" t="s">
        <v>2347</v>
      </c>
      <c r="O48" s="24"/>
      <c r="P48" s="24"/>
      <c r="Q48" s="24"/>
      <c r="R48" s="432" t="s">
        <v>1292</v>
      </c>
      <c r="S48" s="24"/>
      <c r="T48" s="3"/>
      <c r="U48" t="s">
        <v>1486</v>
      </c>
      <c r="V48" s="3"/>
      <c r="W48" s="3"/>
      <c r="X48" s="3"/>
      <c r="Y48" s="3"/>
      <c r="Z48" s="3"/>
      <c r="AA48" s="3"/>
      <c r="AB48" s="3"/>
      <c r="AC48" s="3"/>
      <c r="AD48" s="3"/>
      <c r="AE48" s="3"/>
      <c r="AF48" s="797"/>
      <c r="AG48" s="3"/>
      <c r="AH48" s="3"/>
      <c r="AI48" s="3"/>
      <c r="AJ48" s="3"/>
      <c r="AK48" s="3"/>
      <c r="AL48" s="3"/>
      <c r="AM48" s="3"/>
      <c r="AN48" s="3"/>
      <c r="AO48" s="3"/>
      <c r="AR48" s="3" t="s">
        <v>1482</v>
      </c>
      <c r="AS48" s="3"/>
      <c r="AT48" s="3"/>
      <c r="AU48" s="3" t="s">
        <v>1539</v>
      </c>
      <c r="AV48" s="3"/>
      <c r="AW48" s="3" t="s">
        <v>1550</v>
      </c>
      <c r="AX48" s="3" t="s">
        <v>1542</v>
      </c>
      <c r="AY48" s="3"/>
      <c r="AZ48" s="3"/>
      <c r="BA48" s="3"/>
      <c r="BB48" s="3" t="s">
        <v>1545</v>
      </c>
      <c r="BC48" s="3"/>
      <c r="BD48" s="3"/>
      <c r="BE48" s="3"/>
      <c r="BF48" s="3"/>
      <c r="BG48" s="3"/>
      <c r="BH48" s="3"/>
      <c r="BI48" s="3"/>
      <c r="BJ48" s="3"/>
      <c r="BK48" s="3"/>
      <c r="BL48" s="3"/>
      <c r="BM48" s="3"/>
      <c r="BN48" s="3"/>
      <c r="BO48" s="3"/>
      <c r="BP48" s="3"/>
    </row>
    <row r="49" spans="1:68" ht="15" thickBot="1">
      <c r="A49" s="3"/>
      <c r="B49" s="3"/>
      <c r="C49" s="3"/>
      <c r="D49" s="3"/>
      <c r="E49" s="3"/>
      <c r="F49" s="3"/>
      <c r="G49" s="3"/>
      <c r="H49" s="3"/>
      <c r="I49" s="3"/>
      <c r="J49" s="3"/>
      <c r="K49" s="3"/>
      <c r="L49" s="3"/>
      <c r="M49" s="3"/>
      <c r="N49" s="943" t="s">
        <v>9</v>
      </c>
      <c r="O49" s="32"/>
      <c r="P49" s="32"/>
      <c r="Q49" s="32"/>
      <c r="R49" s="239" t="s">
        <v>1171</v>
      </c>
      <c r="S49" s="32"/>
      <c r="T49" s="417"/>
      <c r="U49" s="417" t="s">
        <v>1522</v>
      </c>
      <c r="V49" s="417"/>
      <c r="W49" s="417"/>
      <c r="X49" s="417"/>
      <c r="Y49" s="417"/>
      <c r="Z49" s="417"/>
      <c r="AA49" s="417"/>
      <c r="AB49" s="417"/>
      <c r="AC49" s="417"/>
      <c r="AD49" s="417"/>
      <c r="AE49" s="417"/>
      <c r="AF49" s="798"/>
      <c r="AG49" s="3"/>
      <c r="AH49" s="3"/>
      <c r="AI49" s="3"/>
      <c r="AJ49" s="3"/>
      <c r="AK49" s="3"/>
      <c r="AL49" s="3"/>
      <c r="AM49" s="3"/>
      <c r="AN49" s="3"/>
      <c r="AO49" s="3"/>
      <c r="AR49" s="3" t="s">
        <v>1419</v>
      </c>
      <c r="AS49" s="3"/>
      <c r="AT49" s="3"/>
      <c r="AU49" s="3" t="s">
        <v>1543</v>
      </c>
      <c r="AV49" s="3"/>
      <c r="AW49" s="3" t="s">
        <v>40</v>
      </c>
      <c r="AX49" s="3" t="s">
        <v>1547</v>
      </c>
      <c r="AY49" s="3"/>
      <c r="AZ49" s="3"/>
      <c r="BA49" s="3"/>
      <c r="BB49" s="3" t="s">
        <v>1548</v>
      </c>
      <c r="BC49" s="3"/>
      <c r="BD49" s="3"/>
      <c r="BE49" s="3"/>
      <c r="BF49" s="3"/>
      <c r="BG49" s="3"/>
      <c r="BH49" s="3"/>
      <c r="BI49" s="3"/>
      <c r="BJ49" s="3"/>
      <c r="BK49" s="3"/>
      <c r="BL49" s="3"/>
      <c r="BM49" s="3"/>
      <c r="BN49" s="3"/>
      <c r="BO49" s="3"/>
      <c r="BP49" s="3"/>
    </row>
    <row r="50" spans="1:68">
      <c r="A50" s="3"/>
      <c r="B50" s="3"/>
      <c r="C50" s="3"/>
      <c r="D50" s="3"/>
      <c r="E50" s="3"/>
      <c r="F50" s="3"/>
      <c r="G50" s="3"/>
      <c r="H50" s="3"/>
      <c r="I50" s="3"/>
      <c r="J50" s="3"/>
      <c r="K50" s="3"/>
      <c r="L50" s="3"/>
      <c r="M50" s="3"/>
      <c r="N50" s="69"/>
      <c r="O50" s="69"/>
      <c r="P50" s="69"/>
      <c r="Q50" s="69"/>
      <c r="R50" s="69"/>
      <c r="S50" s="69"/>
      <c r="T50" s="69"/>
      <c r="U50" s="69"/>
      <c r="V50" s="69"/>
      <c r="W50" s="69"/>
      <c r="X50" s="69"/>
      <c r="Y50" s="69"/>
      <c r="Z50" s="69"/>
      <c r="AA50" s="69"/>
      <c r="AB50" s="69"/>
      <c r="AC50" s="69"/>
      <c r="AD50" s="69"/>
      <c r="AE50" s="69"/>
      <c r="AF50" s="201"/>
      <c r="AG50" s="3"/>
      <c r="AH50" s="3"/>
      <c r="AI50" s="3"/>
      <c r="AJ50" s="3"/>
      <c r="AK50" s="3"/>
      <c r="AL50" s="3"/>
      <c r="AM50" s="3"/>
      <c r="AN50" s="3"/>
      <c r="AO50" s="3"/>
    </row>
    <row r="51" spans="1:68" ht="15" thickBot="1">
      <c r="A51" s="3"/>
      <c r="B51" s="3"/>
      <c r="C51" s="3"/>
      <c r="D51" s="3"/>
      <c r="E51" s="3"/>
      <c r="F51" s="3"/>
      <c r="G51" s="3"/>
      <c r="H51" s="3"/>
      <c r="I51" s="3"/>
      <c r="J51" s="3"/>
      <c r="K51" s="3"/>
      <c r="L51" s="3"/>
      <c r="M51" s="3"/>
      <c r="N51" s="3"/>
      <c r="O51" s="3"/>
      <c r="P51" s="3"/>
      <c r="Q51" s="3"/>
      <c r="R51" s="3"/>
      <c r="S51" s="3"/>
      <c r="T51" s="3"/>
      <c r="U51" s="3"/>
      <c r="V51" s="3"/>
      <c r="W51" s="3"/>
      <c r="X51" s="3"/>
      <c r="Y51" s="3"/>
      <c r="Z51" s="3"/>
      <c r="AA51" s="3"/>
      <c r="AB51" s="3"/>
      <c r="AC51" s="3"/>
      <c r="AD51" s="3"/>
      <c r="AE51" s="3"/>
      <c r="AF51" s="99"/>
      <c r="AG51" s="3"/>
      <c r="AH51" s="3"/>
      <c r="AI51" s="3"/>
      <c r="AJ51" s="3"/>
      <c r="AK51" s="3"/>
      <c r="AL51" s="3"/>
      <c r="AM51" s="3"/>
      <c r="AN51" s="3"/>
      <c r="AO51" s="3"/>
    </row>
    <row r="52" spans="1:68" ht="15" thickBot="1">
      <c r="A52" s="3"/>
      <c r="B52" s="3"/>
      <c r="C52" s="3"/>
      <c r="D52" s="3"/>
      <c r="E52" s="3"/>
      <c r="F52" s="3"/>
      <c r="G52" s="3"/>
      <c r="H52" s="3"/>
      <c r="I52" s="3"/>
      <c r="J52" s="3"/>
      <c r="K52" s="3"/>
      <c r="L52" s="3"/>
      <c r="M52" s="3"/>
      <c r="N52" s="782" t="s">
        <v>1725</v>
      </c>
      <c r="O52" s="782"/>
      <c r="P52" s="782"/>
      <c r="Q52" s="603" t="s">
        <v>1297</v>
      </c>
      <c r="R52" s="604"/>
      <c r="S52" s="1049" t="s">
        <v>41</v>
      </c>
      <c r="T52" s="1050"/>
      <c r="U52" s="1050"/>
      <c r="V52" s="1051"/>
      <c r="W52" s="3" t="s">
        <v>2381</v>
      </c>
      <c r="X52" s="3"/>
      <c r="Y52" s="3"/>
      <c r="Z52" s="3"/>
      <c r="AA52" s="3"/>
      <c r="AB52" s="3"/>
      <c r="AC52" s="3"/>
      <c r="AD52" s="3"/>
      <c r="AE52" s="3"/>
      <c r="AF52" s="99"/>
      <c r="AG52" s="3"/>
      <c r="AH52" s="3"/>
      <c r="AI52" s="3"/>
      <c r="AJ52" s="3"/>
      <c r="AK52" s="3"/>
      <c r="AL52" s="3"/>
      <c r="AM52" s="3"/>
      <c r="AN52" s="3"/>
      <c r="AO52" s="3"/>
    </row>
    <row r="53" spans="1:68" ht="15" thickBot="1">
      <c r="A53" s="3"/>
      <c r="B53" s="3"/>
      <c r="C53" s="3"/>
      <c r="D53" s="3"/>
      <c r="E53" s="3"/>
      <c r="F53" s="3"/>
      <c r="G53" s="3"/>
      <c r="H53" s="3"/>
      <c r="I53" s="3"/>
      <c r="J53" s="3"/>
      <c r="K53" s="3"/>
      <c r="L53" s="3"/>
      <c r="M53" s="3"/>
      <c r="N53" s="414" t="s">
        <v>1413</v>
      </c>
      <c r="O53" s="415"/>
      <c r="P53" s="416"/>
      <c r="Q53" s="785" t="s">
        <v>1551</v>
      </c>
      <c r="R53" s="440"/>
      <c r="S53" s="440"/>
      <c r="T53" s="440"/>
      <c r="U53" s="440" t="s">
        <v>1532</v>
      </c>
      <c r="V53" s="440"/>
      <c r="W53" s="415"/>
      <c r="X53" s="415"/>
      <c r="Y53" s="415" t="s">
        <v>1481</v>
      </c>
      <c r="Z53" s="415"/>
      <c r="AA53" s="415"/>
      <c r="AB53" s="415"/>
      <c r="AC53" s="415"/>
      <c r="AD53" s="415">
        <v>2</v>
      </c>
      <c r="AE53" s="793" t="s">
        <v>2032</v>
      </c>
      <c r="AF53" s="794"/>
      <c r="AG53" s="789"/>
      <c r="AH53" s="3"/>
      <c r="AI53" s="3"/>
      <c r="AJ53" s="3"/>
      <c r="AK53" s="3"/>
      <c r="AL53" s="3"/>
      <c r="AM53" s="3"/>
      <c r="AN53" s="3"/>
      <c r="AO53" s="3"/>
    </row>
    <row r="54" spans="1:68" ht="16.2" thickBot="1">
      <c r="A54" s="3"/>
      <c r="B54" s="3"/>
      <c r="C54" s="3"/>
      <c r="D54" s="3"/>
      <c r="E54" s="3"/>
      <c r="F54" s="3"/>
      <c r="G54" s="3"/>
      <c r="H54" s="3"/>
      <c r="I54" s="3"/>
      <c r="J54" s="3"/>
      <c r="K54" s="3"/>
      <c r="L54" s="3"/>
      <c r="M54" s="3"/>
      <c r="N54" s="412" t="s">
        <v>1171</v>
      </c>
      <c r="O54" s="198"/>
      <c r="P54" s="351"/>
      <c r="Q54" s="809">
        <f>LOOKUP(N54,Iltasatu_taulukot!$I$21:$L$25)+AD53+2</f>
        <v>7</v>
      </c>
      <c r="R54" s="380" t="str">
        <f>VLOOKUP(Q54+AD52,Iltasatu_taulukot!$H$2:$J$11,3)</f>
        <v>eeppinen</v>
      </c>
      <c r="S54" s="380"/>
      <c r="T54" s="380"/>
      <c r="U54" s="1052" t="s">
        <v>196</v>
      </c>
      <c r="V54" s="1052"/>
      <c r="W54" s="1052"/>
      <c r="X54" s="1052"/>
      <c r="Y54" s="380" t="s">
        <v>578</v>
      </c>
      <c r="Z54" s="380"/>
      <c r="AA54" s="380"/>
      <c r="AB54" s="380"/>
      <c r="AC54" s="380"/>
      <c r="AD54" s="380"/>
      <c r="AE54" s="380"/>
      <c r="AF54" s="795"/>
      <c r="AG54" s="789"/>
      <c r="AH54" s="3"/>
      <c r="AI54" s="3"/>
      <c r="AJ54" s="3"/>
      <c r="AK54" s="3"/>
      <c r="AL54" s="3"/>
      <c r="AM54" s="3"/>
      <c r="AN54" s="3"/>
      <c r="AO54" s="3"/>
    </row>
    <row r="55" spans="1:68" ht="16.2" thickBot="1">
      <c r="A55" s="3"/>
      <c r="B55" s="3"/>
      <c r="C55" s="3"/>
      <c r="D55" s="3"/>
      <c r="E55" s="3"/>
      <c r="F55" s="3"/>
      <c r="G55" s="3"/>
      <c r="H55" s="3"/>
      <c r="I55" s="3"/>
      <c r="J55" s="3"/>
      <c r="K55" s="3"/>
      <c r="L55" s="3"/>
      <c r="M55" s="3"/>
      <c r="N55" s="413" t="s">
        <v>95</v>
      </c>
      <c r="O55" s="2"/>
      <c r="P55" s="353"/>
      <c r="Q55" s="809">
        <f>LOOKUP(N55,Iltasatu_taulukot!$I$21:$L$25)+AD53+2</f>
        <v>5</v>
      </c>
      <c r="R55" s="380" t="str">
        <f>VLOOKUP(Q55+AD52,Iltasatu_taulukot!$H$2:$J$11,3)</f>
        <v>uskomaton</v>
      </c>
      <c r="S55" s="380"/>
      <c r="T55" s="380"/>
      <c r="U55" s="1052" t="s">
        <v>44</v>
      </c>
      <c r="V55" s="1052"/>
      <c r="W55" s="1052"/>
      <c r="X55" s="1052"/>
      <c r="Y55" s="380" t="s">
        <v>1528</v>
      </c>
      <c r="Z55" s="380"/>
      <c r="AA55" s="380"/>
      <c r="AB55" s="380"/>
      <c r="AC55" s="380"/>
      <c r="AD55" s="380"/>
      <c r="AE55" s="380"/>
      <c r="AF55" s="795"/>
      <c r="AG55" s="789"/>
      <c r="AH55" s="3"/>
      <c r="AI55" s="3"/>
      <c r="AJ55" s="3"/>
      <c r="AK55" s="3"/>
      <c r="AL55" s="3"/>
      <c r="AM55" s="3"/>
      <c r="AN55" s="3"/>
      <c r="AO55" s="3"/>
    </row>
    <row r="56" spans="1:68" ht="16.2" thickBot="1">
      <c r="A56" s="3"/>
      <c r="B56" s="3"/>
      <c r="C56" s="3"/>
      <c r="D56" s="3"/>
      <c r="E56" s="3"/>
      <c r="F56" s="3"/>
      <c r="G56" s="3"/>
      <c r="H56" s="3"/>
      <c r="I56" s="3"/>
      <c r="J56" s="3"/>
      <c r="K56" s="3"/>
      <c r="L56" s="3"/>
      <c r="M56" s="3"/>
      <c r="N56" s="381" t="s">
        <v>1296</v>
      </c>
      <c r="O56" s="355"/>
      <c r="P56" s="356"/>
      <c r="Q56" s="809">
        <f>LOOKUP(N56,Iltasatu_taulukot!$I$21:$L$25)+AD53+2</f>
        <v>6</v>
      </c>
      <c r="R56" s="411" t="str">
        <f>VLOOKUP(Q56+AD52,Iltasatu_taulukot!$H$2:$J$11,3)</f>
        <v>legendaarinen</v>
      </c>
      <c r="S56" s="380"/>
      <c r="T56" s="380"/>
      <c r="U56" s="1052" t="s">
        <v>1857</v>
      </c>
      <c r="V56" s="1052"/>
      <c r="W56" s="1052"/>
      <c r="X56" s="1052"/>
      <c r="Y56" s="380" t="s">
        <v>1300</v>
      </c>
      <c r="Z56" s="380"/>
      <c r="AA56" s="380"/>
      <c r="AB56" s="380"/>
      <c r="AC56" s="380"/>
      <c r="AD56" s="380"/>
      <c r="AE56" s="380"/>
      <c r="AF56" s="795"/>
      <c r="AG56" s="789"/>
      <c r="AH56" s="3"/>
      <c r="AI56" s="3"/>
      <c r="AJ56" s="3"/>
      <c r="AK56" s="3"/>
      <c r="AL56" s="3"/>
      <c r="AM56" s="3"/>
      <c r="AN56" s="3"/>
      <c r="AO56" s="3"/>
    </row>
    <row r="57" spans="1:68" ht="15" thickBot="1">
      <c r="A57" s="3"/>
      <c r="B57" s="3"/>
      <c r="C57" s="3"/>
      <c r="D57" s="3"/>
      <c r="E57" s="3"/>
      <c r="F57" s="3"/>
      <c r="G57" s="3"/>
      <c r="H57" s="3"/>
      <c r="I57" s="3"/>
      <c r="J57" s="3"/>
      <c r="K57" s="3"/>
      <c r="L57" s="3"/>
      <c r="M57" s="3"/>
      <c r="N57" s="419" t="s">
        <v>672</v>
      </c>
      <c r="O57" s="420"/>
      <c r="P57" s="420"/>
      <c r="Q57" s="420"/>
      <c r="R57" s="420"/>
      <c r="S57" s="420"/>
      <c r="T57" s="420"/>
      <c r="U57" s="421" t="s">
        <v>516</v>
      </c>
      <c r="V57" s="421"/>
      <c r="W57" s="1053">
        <v>3000</v>
      </c>
      <c r="X57" s="1053"/>
      <c r="Y57" s="434" t="str">
        <f>"("&amp;W57/100&amp;")"</f>
        <v>(30)</v>
      </c>
      <c r="Z57" s="421"/>
      <c r="AA57" s="421"/>
      <c r="AB57" s="421"/>
      <c r="AC57" s="421"/>
      <c r="AD57" s="421"/>
      <c r="AE57" s="421"/>
      <c r="AF57" s="796"/>
      <c r="AG57" s="789"/>
      <c r="AH57" s="3"/>
      <c r="AI57" s="3"/>
      <c r="AJ57" s="3"/>
      <c r="AK57" s="3"/>
      <c r="AL57" s="3"/>
      <c r="AM57" s="3"/>
      <c r="AN57" s="3"/>
      <c r="AO57" s="3"/>
    </row>
    <row r="58" spans="1:68">
      <c r="A58" s="3"/>
      <c r="B58" s="3"/>
      <c r="C58" s="3"/>
      <c r="D58" s="3"/>
      <c r="E58" s="3"/>
      <c r="F58" s="3"/>
      <c r="G58" s="3"/>
      <c r="H58" s="3"/>
      <c r="I58" s="3"/>
      <c r="J58" s="3"/>
      <c r="K58" s="3"/>
      <c r="L58" s="3"/>
      <c r="M58" s="3"/>
      <c r="N58" s="29" t="s">
        <v>2021</v>
      </c>
      <c r="O58" s="24"/>
      <c r="P58" s="24"/>
      <c r="Q58" s="24"/>
      <c r="R58" s="432" t="s">
        <v>499</v>
      </c>
      <c r="S58" s="24"/>
      <c r="T58" s="24"/>
      <c r="U58" s="3" t="s">
        <v>2022</v>
      </c>
      <c r="V58" s="3"/>
      <c r="W58" s="3"/>
      <c r="X58" s="3"/>
      <c r="Y58" s="3"/>
      <c r="Z58" s="3"/>
      <c r="AA58" s="3"/>
      <c r="AB58" s="3"/>
      <c r="AC58" s="3"/>
      <c r="AD58" s="3"/>
      <c r="AE58" s="3"/>
      <c r="AF58" s="797"/>
      <c r="AG58" s="789"/>
      <c r="AH58" s="3"/>
      <c r="AI58" s="3"/>
      <c r="AJ58" s="3"/>
      <c r="AK58" s="3"/>
      <c r="AL58" s="3"/>
      <c r="AM58" s="3"/>
      <c r="AN58" s="3"/>
      <c r="AO58" s="3"/>
    </row>
    <row r="59" spans="1:68">
      <c r="A59" s="3"/>
      <c r="B59" s="3"/>
      <c r="C59" s="3"/>
      <c r="D59" s="3"/>
      <c r="E59" s="3"/>
      <c r="F59" s="3"/>
      <c r="G59" s="3"/>
      <c r="H59" s="3"/>
      <c r="I59" s="3"/>
      <c r="J59" s="3"/>
      <c r="K59" s="3"/>
      <c r="L59" s="3"/>
      <c r="M59" s="3"/>
      <c r="N59" s="29" t="s">
        <v>2347</v>
      </c>
      <c r="O59" s="24"/>
      <c r="P59" s="24"/>
      <c r="Q59" s="24"/>
      <c r="R59" s="432" t="s">
        <v>1292</v>
      </c>
      <c r="S59" s="24"/>
      <c r="T59" s="24"/>
      <c r="U59" t="s">
        <v>1484</v>
      </c>
      <c r="V59" s="3"/>
      <c r="W59" s="3"/>
      <c r="X59" s="3"/>
      <c r="Y59" s="3"/>
      <c r="Z59" s="3"/>
      <c r="AA59" s="3"/>
      <c r="AB59" s="3"/>
      <c r="AC59" s="3"/>
      <c r="AD59" s="3"/>
      <c r="AE59" s="3"/>
      <c r="AF59" s="797"/>
      <c r="AG59" s="789"/>
      <c r="AH59" s="3"/>
      <c r="AI59" s="3"/>
      <c r="AJ59" s="3"/>
      <c r="AK59" s="3"/>
      <c r="AL59" s="3"/>
      <c r="AM59" s="3"/>
      <c r="AN59" s="3"/>
      <c r="AO59" s="3"/>
      <c r="AR59" s="14" t="s">
        <v>1709</v>
      </c>
      <c r="AW59" t="s">
        <v>1713</v>
      </c>
      <c r="BB59">
        <f>SUM(BB60:BB70)</f>
        <v>15</v>
      </c>
    </row>
    <row r="60" spans="1:68" ht="15" thickBot="1">
      <c r="A60" s="3"/>
      <c r="B60" s="3"/>
      <c r="C60" s="3"/>
      <c r="D60" s="3"/>
      <c r="E60" s="3"/>
      <c r="F60" s="3"/>
      <c r="G60" s="3"/>
      <c r="H60" s="3"/>
      <c r="I60" s="3"/>
      <c r="J60" s="3"/>
      <c r="K60" s="3"/>
      <c r="L60" s="3"/>
      <c r="M60" s="3"/>
      <c r="N60" s="430" t="s">
        <v>172</v>
      </c>
      <c r="O60" s="32"/>
      <c r="P60" s="32"/>
      <c r="Q60" s="32"/>
      <c r="R60" s="239" t="s">
        <v>1171</v>
      </c>
      <c r="S60" s="32"/>
      <c r="T60" s="32"/>
      <c r="U60" s="417" t="s">
        <v>1523</v>
      </c>
      <c r="V60" s="417"/>
      <c r="W60" s="417"/>
      <c r="X60" s="417"/>
      <c r="Y60" s="417"/>
      <c r="Z60" s="417"/>
      <c r="AA60" s="417"/>
      <c r="AB60" s="417"/>
      <c r="AC60" s="417"/>
      <c r="AD60" s="417"/>
      <c r="AE60" s="417"/>
      <c r="AF60" s="798"/>
      <c r="AG60" s="789"/>
      <c r="AH60" s="3"/>
      <c r="AI60" s="3"/>
      <c r="AJ60" s="3"/>
      <c r="AK60" s="3"/>
      <c r="AL60" s="3"/>
      <c r="AM60" s="3"/>
      <c r="AN60" s="3"/>
      <c r="AO60" s="3"/>
      <c r="AR60" t="s">
        <v>1707</v>
      </c>
    </row>
    <row r="61" spans="1:68">
      <c r="A61" s="3"/>
      <c r="B61" s="3"/>
      <c r="C61" s="3"/>
      <c r="D61" s="3"/>
      <c r="E61" s="3"/>
      <c r="F61" s="3"/>
      <c r="G61" s="3"/>
      <c r="H61" s="3"/>
      <c r="I61" s="3"/>
      <c r="J61" s="3"/>
      <c r="K61" s="3"/>
      <c r="L61" s="3"/>
      <c r="M61" s="3"/>
      <c r="N61" s="3"/>
      <c r="O61" s="3"/>
      <c r="P61" s="3"/>
      <c r="Q61" s="3"/>
      <c r="R61" s="3"/>
      <c r="S61" s="3"/>
      <c r="T61" s="3"/>
      <c r="U61" s="3"/>
      <c r="V61" s="3"/>
      <c r="W61" s="3"/>
      <c r="X61" s="3"/>
      <c r="Y61" s="3"/>
      <c r="Z61" s="3"/>
      <c r="AA61" s="3"/>
      <c r="AB61" s="3"/>
      <c r="AC61" s="3"/>
      <c r="AD61" s="3"/>
      <c r="AE61" s="3"/>
      <c r="AF61" s="99"/>
      <c r="AG61" s="3"/>
      <c r="AH61" s="3"/>
      <c r="AI61" s="3"/>
      <c r="AJ61" s="3"/>
      <c r="AK61" s="3"/>
      <c r="AL61" s="3"/>
      <c r="AM61" s="3"/>
      <c r="AN61" s="3"/>
      <c r="AO61" s="3"/>
      <c r="AR61" t="s">
        <v>1708</v>
      </c>
    </row>
    <row r="62" spans="1:68" ht="15" thickBot="1">
      <c r="A62" s="3"/>
      <c r="B62" s="3"/>
      <c r="C62" s="3"/>
      <c r="D62" s="3"/>
      <c r="E62" s="3"/>
      <c r="F62" s="3"/>
      <c r="G62" s="3"/>
      <c r="H62" s="3"/>
      <c r="I62" s="3"/>
      <c r="J62" s="3"/>
      <c r="K62" s="3"/>
      <c r="L62" s="3"/>
      <c r="M62" s="790"/>
      <c r="N62" s="783" t="s">
        <v>1726</v>
      </c>
      <c r="O62" s="783"/>
      <c r="P62" s="783"/>
      <c r="Q62" s="435" t="s">
        <v>1297</v>
      </c>
      <c r="R62" s="26"/>
      <c r="S62" s="1054" t="s">
        <v>43</v>
      </c>
      <c r="T62" s="1055"/>
      <c r="U62" s="1055"/>
      <c r="V62" s="1056"/>
      <c r="W62" s="69" t="s">
        <v>2382</v>
      </c>
      <c r="X62" s="69"/>
      <c r="Y62" s="69"/>
      <c r="Z62" s="69"/>
      <c r="AA62" s="69"/>
      <c r="AB62" s="69"/>
      <c r="AC62" s="69"/>
      <c r="AD62" s="69"/>
      <c r="AE62" s="69"/>
      <c r="AF62" s="201"/>
      <c r="AG62" s="3"/>
      <c r="AH62" s="3"/>
      <c r="AI62" s="3"/>
      <c r="AJ62" s="3"/>
      <c r="AK62" s="3"/>
      <c r="AL62" s="3"/>
      <c r="AM62" s="3"/>
      <c r="AN62" s="3"/>
      <c r="AO62" s="3"/>
      <c r="AR62" t="s">
        <v>1715</v>
      </c>
    </row>
    <row r="63" spans="1:68" ht="15" thickBot="1">
      <c r="A63" s="3"/>
      <c r="B63" s="3"/>
      <c r="C63" s="3"/>
      <c r="D63" s="3"/>
      <c r="E63" s="3"/>
      <c r="F63" s="3"/>
      <c r="G63" s="3"/>
      <c r="H63" s="3"/>
      <c r="I63" s="3"/>
      <c r="J63" s="3"/>
      <c r="K63" s="3"/>
      <c r="L63" s="3"/>
      <c r="M63" s="790"/>
      <c r="N63" s="414" t="s">
        <v>1421</v>
      </c>
      <c r="O63" s="415"/>
      <c r="P63" s="416"/>
      <c r="Q63" s="433" t="s">
        <v>1535</v>
      </c>
      <c r="R63" s="415"/>
      <c r="S63" s="415"/>
      <c r="T63" s="415"/>
      <c r="U63" s="415" t="s">
        <v>1533</v>
      </c>
      <c r="V63" s="415"/>
      <c r="W63" s="415"/>
      <c r="X63" s="415"/>
      <c r="Y63" s="415" t="s">
        <v>1481</v>
      </c>
      <c r="Z63" s="415"/>
      <c r="AA63" s="415"/>
      <c r="AB63" s="415"/>
      <c r="AC63" s="415"/>
      <c r="AD63" s="415">
        <v>2</v>
      </c>
      <c r="AE63" s="793" t="s">
        <v>2032</v>
      </c>
      <c r="AF63" s="794"/>
      <c r="AG63" s="3"/>
      <c r="AH63" s="3"/>
      <c r="AI63" s="3"/>
      <c r="AJ63" s="3"/>
      <c r="AK63" s="3"/>
      <c r="AL63" s="3"/>
      <c r="AM63" s="3"/>
      <c r="AN63" s="3"/>
      <c r="AO63" s="3"/>
      <c r="AR63" s="14" t="s">
        <v>1716</v>
      </c>
      <c r="BB63">
        <v>6</v>
      </c>
    </row>
    <row r="64" spans="1:68" ht="16.2" thickBot="1">
      <c r="A64" s="3"/>
      <c r="B64" s="3"/>
      <c r="C64" s="3"/>
      <c r="D64" s="3"/>
      <c r="E64" s="3"/>
      <c r="F64" s="3"/>
      <c r="G64" s="3"/>
      <c r="H64" s="3"/>
      <c r="I64" s="3"/>
      <c r="J64" s="3"/>
      <c r="K64" s="3"/>
      <c r="L64" s="3"/>
      <c r="M64" s="790"/>
      <c r="N64" s="412" t="s">
        <v>95</v>
      </c>
      <c r="O64" s="198"/>
      <c r="P64" s="351"/>
      <c r="Q64" s="809">
        <f>LOOKUP(N64,Iltasatu_taulukot!$I$21:$L$25)+AD63+2</f>
        <v>5</v>
      </c>
      <c r="R64" s="380" t="str">
        <f>VLOOKUP(Q64+AD62,Iltasatu_taulukot!$H$2:$J$11,3)</f>
        <v>uskomaton</v>
      </c>
      <c r="S64" s="380"/>
      <c r="T64" s="380"/>
      <c r="U64" s="1052" t="s">
        <v>49</v>
      </c>
      <c r="V64" s="1052"/>
      <c r="W64" s="1052"/>
      <c r="X64" s="1052"/>
      <c r="Y64" s="380" t="s">
        <v>1530</v>
      </c>
      <c r="Z64" s="380"/>
      <c r="AA64" s="380"/>
      <c r="AB64" s="380"/>
      <c r="AC64" s="380"/>
      <c r="AD64" s="380"/>
      <c r="AE64" s="380"/>
      <c r="AF64" s="795"/>
      <c r="AG64" s="3"/>
      <c r="AH64" s="3"/>
      <c r="AI64" s="3"/>
      <c r="AJ64" s="3"/>
      <c r="AK64" s="3"/>
      <c r="AL64" s="3"/>
      <c r="AM64" s="3"/>
      <c r="AN64" s="3"/>
      <c r="AO64" s="3"/>
      <c r="AR64" t="s">
        <v>1717</v>
      </c>
    </row>
    <row r="65" spans="1:54" ht="16.2" thickBot="1">
      <c r="A65" s="3"/>
      <c r="B65" s="3"/>
      <c r="C65" s="3"/>
      <c r="D65" s="3"/>
      <c r="E65" s="3"/>
      <c r="F65" s="3"/>
      <c r="G65" s="3"/>
      <c r="H65" s="3"/>
      <c r="I65" s="3"/>
      <c r="J65" s="3"/>
      <c r="K65" s="3"/>
      <c r="L65" s="3"/>
      <c r="M65" s="790"/>
      <c r="N65" s="413" t="s">
        <v>1171</v>
      </c>
      <c r="O65" s="2"/>
      <c r="P65" s="353"/>
      <c r="Q65" s="809">
        <f>LOOKUP(N65,Iltasatu_taulukot!$I$21:$L$25)+AD63+2</f>
        <v>7</v>
      </c>
      <c r="R65" s="380" t="str">
        <f>VLOOKUP(Q65+AD62,Iltasatu_taulukot!$H$2:$J$11,3)</f>
        <v>eeppinen</v>
      </c>
      <c r="S65" s="380"/>
      <c r="T65" s="380"/>
      <c r="U65" s="1052" t="s">
        <v>46</v>
      </c>
      <c r="V65" s="1052"/>
      <c r="W65" s="1052"/>
      <c r="X65" s="1052"/>
      <c r="Y65" s="380" t="s">
        <v>1529</v>
      </c>
      <c r="Z65" s="380"/>
      <c r="AA65" s="380"/>
      <c r="AB65" s="380"/>
      <c r="AC65" s="380"/>
      <c r="AD65" s="380"/>
      <c r="AE65" s="380"/>
      <c r="AF65" s="795"/>
      <c r="AG65" s="3"/>
      <c r="AH65" s="3"/>
      <c r="AI65" s="3"/>
      <c r="AJ65" s="3"/>
      <c r="AK65" s="3"/>
      <c r="AL65" s="3"/>
      <c r="AM65" s="3"/>
      <c r="AN65" s="3"/>
      <c r="AO65" s="3"/>
      <c r="AR65" t="s">
        <v>1710</v>
      </c>
    </row>
    <row r="66" spans="1:54" ht="16.2" thickBot="1">
      <c r="A66" s="3"/>
      <c r="B66" s="3"/>
      <c r="C66" s="3"/>
      <c r="D66" s="3"/>
      <c r="E66" s="3"/>
      <c r="F66" s="3"/>
      <c r="G66" s="3"/>
      <c r="H66" s="3"/>
      <c r="I66" s="3"/>
      <c r="J66" s="3"/>
      <c r="K66" s="3"/>
      <c r="L66" s="3"/>
      <c r="M66" s="790"/>
      <c r="N66" s="381" t="s">
        <v>1296</v>
      </c>
      <c r="O66" s="355"/>
      <c r="P66" s="356"/>
      <c r="Q66" s="809">
        <f>LOOKUP(N66,Iltasatu_taulukot!$I$21:$L$25)+AD63+2</f>
        <v>6</v>
      </c>
      <c r="R66" s="411" t="str">
        <f>VLOOKUP(Q66+AD62,Iltasatu_taulukot!$H$2:$J$11,3)</f>
        <v>legendaarinen</v>
      </c>
      <c r="S66" s="380"/>
      <c r="T66" s="380"/>
      <c r="U66" s="1052" t="s">
        <v>46</v>
      </c>
      <c r="V66" s="1052"/>
      <c r="W66" s="1052"/>
      <c r="X66" s="1052"/>
      <c r="Y66" s="380" t="s">
        <v>1300</v>
      </c>
      <c r="Z66" s="380"/>
      <c r="AA66" s="380"/>
      <c r="AB66" s="380"/>
      <c r="AC66" s="380"/>
      <c r="AD66" s="380"/>
      <c r="AE66" s="380"/>
      <c r="AF66" s="795"/>
      <c r="AG66" s="3"/>
      <c r="AH66" s="3"/>
      <c r="AI66" s="3"/>
      <c r="AJ66" s="3"/>
      <c r="AK66" s="3"/>
      <c r="AL66" s="3"/>
      <c r="AM66" s="3"/>
      <c r="AN66" s="3"/>
      <c r="AO66" s="3"/>
      <c r="AR66" t="s">
        <v>1711</v>
      </c>
    </row>
    <row r="67" spans="1:54" ht="15" thickBot="1">
      <c r="A67" s="3"/>
      <c r="B67" s="3"/>
      <c r="C67" s="3"/>
      <c r="D67" s="3"/>
      <c r="E67" s="3"/>
      <c r="F67" s="3"/>
      <c r="G67" s="3"/>
      <c r="H67" s="3"/>
      <c r="I67" s="3"/>
      <c r="J67" s="3"/>
      <c r="K67" s="3"/>
      <c r="L67" s="3"/>
      <c r="M67" s="790"/>
      <c r="N67" s="419" t="s">
        <v>672</v>
      </c>
      <c r="O67" s="420"/>
      <c r="P67" s="420"/>
      <c r="Q67" s="420"/>
      <c r="R67" s="420"/>
      <c r="S67" s="420"/>
      <c r="T67" s="420"/>
      <c r="U67" s="421" t="s">
        <v>516</v>
      </c>
      <c r="V67" s="421"/>
      <c r="W67" s="1053">
        <v>2500</v>
      </c>
      <c r="X67" s="1053"/>
      <c r="Y67" s="434" t="str">
        <f>"("&amp;W67/100&amp;")"</f>
        <v>(25)</v>
      </c>
      <c r="Z67" s="421"/>
      <c r="AA67" s="421"/>
      <c r="AB67" s="421"/>
      <c r="AC67" s="421"/>
      <c r="AD67" s="421"/>
      <c r="AE67" s="421"/>
      <c r="AF67" s="796"/>
      <c r="AG67" s="3"/>
      <c r="AH67" s="3"/>
      <c r="AI67" s="3"/>
      <c r="AJ67" s="3"/>
      <c r="AK67" s="3"/>
      <c r="AL67" s="3"/>
      <c r="AM67" s="3"/>
      <c r="AN67" s="3"/>
      <c r="AO67" s="3"/>
      <c r="AR67" s="14" t="s">
        <v>1712</v>
      </c>
      <c r="BB67">
        <v>4</v>
      </c>
    </row>
    <row r="68" spans="1:54">
      <c r="A68" s="3"/>
      <c r="B68" s="3"/>
      <c r="C68" s="3"/>
      <c r="D68" s="3"/>
      <c r="E68" s="3"/>
      <c r="F68" s="3"/>
      <c r="G68" s="3"/>
      <c r="H68" s="3"/>
      <c r="I68" s="3"/>
      <c r="J68" s="3"/>
      <c r="K68" s="3"/>
      <c r="L68" s="3"/>
      <c r="M68" s="790"/>
      <c r="N68" s="29" t="s">
        <v>1519</v>
      </c>
      <c r="O68" s="24"/>
      <c r="P68" s="24"/>
      <c r="Q68" s="24"/>
      <c r="R68" s="432" t="s">
        <v>1171</v>
      </c>
      <c r="S68" s="24"/>
      <c r="T68" s="3"/>
      <c r="U68" s="3" t="s">
        <v>2027</v>
      </c>
      <c r="V68" s="3"/>
      <c r="W68" s="3"/>
      <c r="X68" s="3"/>
      <c r="Y68" s="3"/>
      <c r="Z68" s="3"/>
      <c r="AA68" s="3"/>
      <c r="AB68" s="3"/>
      <c r="AC68" s="3"/>
      <c r="AD68" s="3"/>
      <c r="AE68" s="3"/>
      <c r="AF68" s="797"/>
      <c r="AG68" s="3"/>
      <c r="AH68" s="3"/>
      <c r="AI68" s="3"/>
      <c r="AJ68" s="3"/>
      <c r="AK68" s="3"/>
      <c r="AL68" s="3"/>
      <c r="AM68" s="3"/>
      <c r="AN68" s="3"/>
      <c r="AO68" s="3"/>
      <c r="AR68" t="s">
        <v>1718</v>
      </c>
    </row>
    <row r="69" spans="1:54">
      <c r="A69" s="3"/>
      <c r="B69" s="3"/>
      <c r="C69" s="3"/>
      <c r="D69" s="3"/>
      <c r="E69" s="3"/>
      <c r="F69" s="3"/>
      <c r="G69" s="3"/>
      <c r="H69" s="3"/>
      <c r="I69" s="3"/>
      <c r="J69" s="3"/>
      <c r="K69" s="3"/>
      <c r="L69" s="3"/>
      <c r="M69" s="790"/>
      <c r="N69" s="29" t="s">
        <v>2347</v>
      </c>
      <c r="O69" s="24"/>
      <c r="P69" s="24"/>
      <c r="Q69" s="24"/>
      <c r="R69" s="432" t="s">
        <v>1292</v>
      </c>
      <c r="S69" s="24"/>
      <c r="T69" s="3"/>
      <c r="U69" t="s">
        <v>1485</v>
      </c>
      <c r="V69" s="3"/>
      <c r="W69" s="3"/>
      <c r="X69" s="3"/>
      <c r="Y69" s="3"/>
      <c r="Z69" s="3"/>
      <c r="AA69" s="3"/>
      <c r="AB69" s="3"/>
      <c r="AC69" s="3"/>
      <c r="AD69" s="3"/>
      <c r="AE69" s="3"/>
      <c r="AF69" s="797"/>
      <c r="AG69" s="3"/>
      <c r="AH69" s="3"/>
      <c r="AI69" s="3"/>
      <c r="AJ69" s="3"/>
      <c r="AK69" s="3"/>
      <c r="AL69" s="3"/>
      <c r="AM69" s="3"/>
      <c r="AN69" s="3"/>
      <c r="AO69" s="3"/>
      <c r="AR69" s="14" t="s">
        <v>1714</v>
      </c>
      <c r="BB69">
        <v>5</v>
      </c>
    </row>
    <row r="70" spans="1:54" ht="15" thickBot="1">
      <c r="A70" s="3"/>
      <c r="B70" s="3"/>
      <c r="C70" s="3"/>
      <c r="D70" s="3"/>
      <c r="E70" s="3"/>
      <c r="F70" s="3"/>
      <c r="G70" s="3"/>
      <c r="H70" s="3"/>
      <c r="I70" s="3"/>
      <c r="J70" s="3"/>
      <c r="K70" s="3"/>
      <c r="L70" s="3"/>
      <c r="M70" s="790"/>
      <c r="N70" s="944" t="s">
        <v>172</v>
      </c>
      <c r="O70" s="32"/>
      <c r="P70" s="32"/>
      <c r="Q70" s="32"/>
      <c r="R70" s="239" t="s">
        <v>499</v>
      </c>
      <c r="S70" s="32"/>
      <c r="T70" s="417"/>
      <c r="U70" s="799" t="s">
        <v>2030</v>
      </c>
      <c r="V70" s="417"/>
      <c r="W70" s="417"/>
      <c r="X70" s="417"/>
      <c r="Y70" s="417"/>
      <c r="Z70" s="417"/>
      <c r="AA70" s="417"/>
      <c r="AB70" s="417"/>
      <c r="AC70" s="417"/>
      <c r="AD70" s="417"/>
      <c r="AE70" s="417"/>
      <c r="AF70" s="798"/>
      <c r="AG70" s="3"/>
      <c r="AH70" s="3"/>
      <c r="AI70" s="3"/>
      <c r="AJ70" s="3"/>
      <c r="AK70" s="3"/>
      <c r="AL70" s="3"/>
      <c r="AM70" s="3"/>
      <c r="AN70" s="3"/>
      <c r="AO70" s="3"/>
    </row>
    <row r="71" spans="1:54">
      <c r="A71" s="3"/>
      <c r="B71" s="3"/>
      <c r="C71" s="3"/>
      <c r="D71" s="3"/>
      <c r="E71" s="3"/>
      <c r="F71" s="3"/>
      <c r="G71" s="3"/>
      <c r="H71" s="3"/>
      <c r="I71" s="3"/>
      <c r="J71" s="3"/>
      <c r="K71" s="3"/>
      <c r="L71" s="3"/>
      <c r="N71" s="3"/>
      <c r="O71" s="3"/>
      <c r="P71" s="3"/>
      <c r="Q71" s="3"/>
      <c r="R71" s="3"/>
      <c r="S71" s="3"/>
      <c r="T71" s="3"/>
      <c r="U71" s="3"/>
      <c r="V71" s="3"/>
      <c r="W71" s="3"/>
      <c r="X71" s="3"/>
      <c r="Y71" s="3"/>
      <c r="Z71" s="3"/>
      <c r="AA71" s="3"/>
      <c r="AB71" s="3"/>
      <c r="AC71" s="3"/>
      <c r="AD71" s="3"/>
      <c r="AE71" s="3"/>
      <c r="AF71" s="99"/>
      <c r="AG71" s="3"/>
      <c r="AH71" s="3"/>
      <c r="AI71" s="3"/>
      <c r="AJ71" s="3"/>
      <c r="AK71" s="3"/>
      <c r="AL71" s="3"/>
      <c r="AM71" s="3"/>
      <c r="AN71" s="3"/>
      <c r="AO71" s="3"/>
    </row>
    <row r="72" spans="1:54" ht="15" thickBot="1">
      <c r="A72" s="3"/>
      <c r="B72" s="3"/>
      <c r="C72" s="3"/>
      <c r="D72" s="3"/>
      <c r="E72" s="3"/>
      <c r="F72" s="3"/>
      <c r="G72" s="3"/>
      <c r="H72" s="3"/>
      <c r="I72" s="3"/>
      <c r="J72" s="3"/>
      <c r="K72" s="3"/>
      <c r="L72" s="3"/>
      <c r="N72" s="781" t="s">
        <v>2028</v>
      </c>
      <c r="O72" s="781"/>
      <c r="P72" s="781"/>
      <c r="Q72" s="435" t="s">
        <v>1297</v>
      </c>
      <c r="R72" s="26"/>
      <c r="S72" s="1054" t="s">
        <v>3</v>
      </c>
      <c r="T72" s="1055"/>
      <c r="U72" s="1055"/>
      <c r="V72" s="1056"/>
      <c r="W72" s="69" t="s">
        <v>2379</v>
      </c>
      <c r="X72" s="69"/>
      <c r="Y72" s="69"/>
      <c r="Z72" s="69"/>
      <c r="AA72" s="69"/>
      <c r="AB72" s="69"/>
      <c r="AC72" s="69"/>
      <c r="AD72" s="69"/>
      <c r="AE72" s="69"/>
      <c r="AF72" s="201"/>
      <c r="AG72" s="791"/>
      <c r="AH72" s="3"/>
      <c r="AI72" s="3"/>
      <c r="AJ72" s="3"/>
      <c r="AK72" s="3"/>
      <c r="AL72" s="3"/>
      <c r="AM72" s="3"/>
      <c r="AN72" s="3"/>
      <c r="AO72" s="3"/>
    </row>
    <row r="73" spans="1:54" ht="15" thickBot="1">
      <c r="A73" s="3"/>
      <c r="B73" s="3"/>
      <c r="C73" s="3"/>
      <c r="D73" s="3"/>
      <c r="E73" s="3"/>
      <c r="F73" s="3"/>
      <c r="G73" s="3"/>
      <c r="H73" s="3"/>
      <c r="I73" s="3"/>
      <c r="J73" s="3"/>
      <c r="K73" s="3"/>
      <c r="L73" s="3"/>
      <c r="N73" s="414" t="s">
        <v>1482</v>
      </c>
      <c r="O73" s="415"/>
      <c r="P73" s="416"/>
      <c r="Q73" s="414" t="s">
        <v>1750</v>
      </c>
      <c r="R73" s="415"/>
      <c r="S73" s="415"/>
      <c r="T73" s="415"/>
      <c r="U73" s="415" t="s">
        <v>1534</v>
      </c>
      <c r="V73" s="415"/>
      <c r="W73" s="415"/>
      <c r="X73" s="415"/>
      <c r="Y73" s="415" t="s">
        <v>1481</v>
      </c>
      <c r="Z73" s="415"/>
      <c r="AA73" s="415"/>
      <c r="AB73" s="415"/>
      <c r="AC73" s="415"/>
      <c r="AD73" s="415">
        <v>2</v>
      </c>
      <c r="AE73" s="793" t="s">
        <v>2032</v>
      </c>
      <c r="AF73" s="794"/>
      <c r="AG73" s="791"/>
      <c r="AH73" s="3"/>
      <c r="AI73" s="3"/>
      <c r="AJ73" s="3"/>
      <c r="AK73" s="3"/>
      <c r="AL73" s="3"/>
      <c r="AM73" s="3"/>
      <c r="AN73" s="3"/>
      <c r="AO73" s="3"/>
    </row>
    <row r="74" spans="1:54" ht="16.2" thickBot="1">
      <c r="A74" s="3"/>
      <c r="B74" s="3"/>
      <c r="C74" s="3"/>
      <c r="D74" s="3"/>
      <c r="E74" s="3"/>
      <c r="F74" s="3"/>
      <c r="G74" s="3"/>
      <c r="H74" s="3"/>
      <c r="I74" s="3"/>
      <c r="J74" s="3"/>
      <c r="K74" s="3"/>
      <c r="L74" s="3"/>
      <c r="N74" s="412" t="s">
        <v>95</v>
      </c>
      <c r="O74" s="198"/>
      <c r="P74" s="351"/>
      <c r="Q74" s="809">
        <f>LOOKUP(N74,Iltasatu_taulukot!$I$21:$L$25)+AD73+2</f>
        <v>5</v>
      </c>
      <c r="R74" s="380" t="str">
        <f>VLOOKUP(Q74+AD72,Iltasatu_taulukot!$H$2:$J$11,3)</f>
        <v>uskomaton</v>
      </c>
      <c r="S74" s="380"/>
      <c r="T74" s="380"/>
      <c r="U74" s="1052" t="s">
        <v>49</v>
      </c>
      <c r="V74" s="1052"/>
      <c r="W74" s="1052"/>
      <c r="X74" s="1052"/>
      <c r="Y74" s="380" t="s">
        <v>1487</v>
      </c>
      <c r="Z74" s="380"/>
      <c r="AA74" s="380"/>
      <c r="AB74" s="380"/>
      <c r="AC74" s="380"/>
      <c r="AD74" s="380"/>
      <c r="AE74" s="380"/>
      <c r="AF74" s="795"/>
      <c r="AG74" s="791"/>
      <c r="AH74" s="3"/>
      <c r="AI74" s="3"/>
      <c r="AJ74" s="3"/>
      <c r="AK74" s="3"/>
      <c r="AL74" s="3"/>
      <c r="AM74" s="3"/>
      <c r="AN74" s="3"/>
      <c r="AO74" s="3"/>
    </row>
    <row r="75" spans="1:54" ht="16.2" thickBot="1">
      <c r="A75" s="3"/>
      <c r="B75" s="3"/>
      <c r="C75" s="3"/>
      <c r="D75" s="3"/>
      <c r="E75" s="3"/>
      <c r="F75" s="3"/>
      <c r="G75" s="3"/>
      <c r="H75" s="3"/>
      <c r="I75" s="3"/>
      <c r="J75" s="3"/>
      <c r="K75" s="3"/>
      <c r="L75" s="3"/>
      <c r="N75" s="413" t="s">
        <v>1296</v>
      </c>
      <c r="O75" s="2"/>
      <c r="P75" s="353"/>
      <c r="Q75" s="809">
        <f>LOOKUP(N75,Iltasatu_taulukot!$I$21:$L$25)+AD73+2</f>
        <v>6</v>
      </c>
      <c r="R75" s="411" t="str">
        <f>VLOOKUP(Q75+AD72,Iltasatu_taulukot!$H$2:$J$11,3)</f>
        <v>legendaarinen</v>
      </c>
      <c r="S75" s="380"/>
      <c r="T75" s="380"/>
      <c r="U75" s="1052" t="s">
        <v>44</v>
      </c>
      <c r="V75" s="1052"/>
      <c r="W75" s="1052"/>
      <c r="X75" s="1052"/>
      <c r="Y75" s="380" t="s">
        <v>1488</v>
      </c>
      <c r="Z75" s="380"/>
      <c r="AA75" s="380"/>
      <c r="AB75" s="380"/>
      <c r="AC75" s="380"/>
      <c r="AD75" s="380"/>
      <c r="AE75" s="380"/>
      <c r="AF75" s="795"/>
      <c r="AG75" s="791"/>
      <c r="AH75" s="3"/>
      <c r="AI75" s="3"/>
      <c r="AJ75" s="3"/>
      <c r="AK75" s="3"/>
      <c r="AL75" s="3"/>
      <c r="AM75" s="3"/>
      <c r="AN75" s="3"/>
      <c r="AO75" s="3"/>
    </row>
    <row r="76" spans="1:54" ht="16.2" thickBot="1">
      <c r="A76" s="3"/>
      <c r="B76" s="3"/>
      <c r="C76" s="3"/>
      <c r="D76" s="3"/>
      <c r="E76" s="3"/>
      <c r="F76" s="3"/>
      <c r="G76" s="3"/>
      <c r="H76" s="3"/>
      <c r="I76" s="3"/>
      <c r="J76" s="3"/>
      <c r="K76" s="3"/>
      <c r="L76" s="3"/>
      <c r="N76" s="381" t="s">
        <v>1171</v>
      </c>
      <c r="O76" s="355"/>
      <c r="P76" s="356"/>
      <c r="Q76" s="809">
        <f>LOOKUP(N76,Iltasatu_taulukot!$I$21:$L$25)+AD73+2</f>
        <v>7</v>
      </c>
      <c r="R76" s="380" t="str">
        <f>VLOOKUP(Q76+AD72,Iltasatu_taulukot!$H$2:$J$11,3)</f>
        <v>eeppinen</v>
      </c>
      <c r="S76" s="380"/>
      <c r="T76" s="380"/>
      <c r="U76" s="1052" t="s">
        <v>196</v>
      </c>
      <c r="V76" s="1052"/>
      <c r="W76" s="1052"/>
      <c r="X76" s="1052"/>
      <c r="Y76" s="380" t="s">
        <v>1720</v>
      </c>
      <c r="Z76" s="380"/>
      <c r="AA76" s="380"/>
      <c r="AB76" s="380"/>
      <c r="AC76" s="380"/>
      <c r="AD76" s="380"/>
      <c r="AE76" s="380"/>
      <c r="AF76" s="795"/>
      <c r="AG76" s="791"/>
      <c r="AH76" s="3"/>
      <c r="AI76" s="3"/>
      <c r="AJ76" s="3"/>
      <c r="AK76" s="3"/>
      <c r="AL76" s="3"/>
      <c r="AM76" s="3"/>
      <c r="AN76" s="3"/>
      <c r="AO76" s="3"/>
    </row>
    <row r="77" spans="1:54" ht="15" thickBot="1">
      <c r="A77" s="3"/>
      <c r="B77" s="3"/>
      <c r="C77" s="3"/>
      <c r="D77" s="3"/>
      <c r="E77" s="3"/>
      <c r="F77" s="3"/>
      <c r="G77" s="3"/>
      <c r="H77" s="3"/>
      <c r="I77" s="3"/>
      <c r="J77" s="3"/>
      <c r="K77" s="3"/>
      <c r="L77" s="3"/>
      <c r="N77" s="419" t="s">
        <v>672</v>
      </c>
      <c r="O77" s="420"/>
      <c r="P77" s="420"/>
      <c r="Q77" s="420"/>
      <c r="R77" s="420"/>
      <c r="S77" s="420"/>
      <c r="T77" s="420"/>
      <c r="U77" s="421" t="s">
        <v>516</v>
      </c>
      <c r="V77" s="421"/>
      <c r="W77" s="1053">
        <v>2000</v>
      </c>
      <c r="X77" s="1053"/>
      <c r="Y77" s="434" t="str">
        <f>"("&amp;W77/100&amp;")"</f>
        <v>(20)</v>
      </c>
      <c r="Z77" s="421"/>
      <c r="AA77" s="421"/>
      <c r="AB77" s="421"/>
      <c r="AC77" s="421"/>
      <c r="AD77" s="421"/>
      <c r="AE77" s="421"/>
      <c r="AF77" s="796"/>
      <c r="AG77" s="791"/>
      <c r="AH77" s="3"/>
      <c r="AI77" s="3"/>
      <c r="AJ77" s="3"/>
      <c r="AK77" s="3"/>
      <c r="AL77" s="3"/>
      <c r="AM77" s="3"/>
      <c r="AN77" s="3"/>
      <c r="AO77" s="3"/>
    </row>
    <row r="78" spans="1:54">
      <c r="A78" s="3"/>
      <c r="B78" s="3"/>
      <c r="C78" s="3"/>
      <c r="D78" s="3"/>
      <c r="E78" s="3"/>
      <c r="F78" s="3"/>
      <c r="G78" s="3"/>
      <c r="H78" s="3"/>
      <c r="I78" s="3"/>
      <c r="J78" s="3"/>
      <c r="K78" s="3"/>
      <c r="L78" s="3"/>
      <c r="N78" s="29" t="s">
        <v>1483</v>
      </c>
      <c r="O78" s="24"/>
      <c r="P78" s="24"/>
      <c r="Q78" s="24"/>
      <c r="R78" s="432" t="s">
        <v>1292</v>
      </c>
      <c r="S78" s="24"/>
      <c r="T78" s="3"/>
      <c r="U78" s="106" t="s">
        <v>2287</v>
      </c>
      <c r="V78" s="3"/>
      <c r="W78" s="3"/>
      <c r="X78" s="3"/>
      <c r="Y78" s="3"/>
      <c r="Z78" s="3"/>
      <c r="AA78" s="3"/>
      <c r="AB78" s="3"/>
      <c r="AC78" s="3"/>
      <c r="AD78" s="3"/>
      <c r="AE78" s="3"/>
      <c r="AF78" s="797"/>
      <c r="AG78" s="791"/>
      <c r="AH78" s="3"/>
      <c r="AI78" s="3"/>
      <c r="AJ78" s="3"/>
      <c r="AK78" s="3"/>
      <c r="AL78" s="3"/>
      <c r="AM78" s="3"/>
      <c r="AN78" s="3"/>
      <c r="AO78" s="3"/>
    </row>
    <row r="79" spans="1:54">
      <c r="A79" s="3"/>
      <c r="B79" s="3"/>
      <c r="C79" s="3"/>
      <c r="D79" s="3"/>
      <c r="E79" s="3"/>
      <c r="F79" s="3"/>
      <c r="G79" s="3"/>
      <c r="H79" s="3"/>
      <c r="I79" s="3"/>
      <c r="J79" s="3"/>
      <c r="K79" s="3"/>
      <c r="L79" s="3"/>
      <c r="N79" s="29" t="s">
        <v>2347</v>
      </c>
      <c r="O79" s="24"/>
      <c r="P79" s="24"/>
      <c r="Q79" s="24"/>
      <c r="R79" s="432" t="s">
        <v>1171</v>
      </c>
      <c r="S79" s="24"/>
      <c r="T79" s="3"/>
      <c r="U79" t="s">
        <v>1480</v>
      </c>
      <c r="V79" s="3"/>
      <c r="W79" s="3"/>
      <c r="X79" s="3"/>
      <c r="Y79" s="3"/>
      <c r="Z79" s="3"/>
      <c r="AA79" s="3"/>
      <c r="AB79" s="181" t="s">
        <v>1517</v>
      </c>
      <c r="AC79" s="3"/>
      <c r="AD79" s="3"/>
      <c r="AE79" s="3"/>
      <c r="AF79" s="797"/>
      <c r="AG79" s="791"/>
      <c r="AH79" s="3"/>
      <c r="AI79" s="3"/>
      <c r="AJ79" s="3"/>
      <c r="AK79" s="3"/>
      <c r="AL79" s="3"/>
      <c r="AM79" s="3"/>
      <c r="AN79" s="3"/>
      <c r="AO79" s="3"/>
    </row>
    <row r="80" spans="1:54" ht="15" thickBot="1">
      <c r="A80" s="3"/>
      <c r="B80" s="3"/>
      <c r="C80" s="3"/>
      <c r="D80" s="3"/>
      <c r="E80" s="3"/>
      <c r="F80" s="3"/>
      <c r="G80" s="3"/>
      <c r="H80" s="3"/>
      <c r="I80" s="3"/>
      <c r="J80" s="3"/>
      <c r="K80" s="3"/>
      <c r="L80" s="3"/>
      <c r="N80" s="944" t="s">
        <v>172</v>
      </c>
      <c r="O80" s="32"/>
      <c r="P80" s="32"/>
      <c r="Q80" s="32"/>
      <c r="R80" s="239" t="s">
        <v>1171</v>
      </c>
      <c r="S80" s="32"/>
      <c r="T80" s="417"/>
      <c r="U80" s="417" t="s">
        <v>1520</v>
      </c>
      <c r="V80" s="417"/>
      <c r="W80" s="417"/>
      <c r="X80" s="417"/>
      <c r="Y80" s="417"/>
      <c r="Z80" s="417"/>
      <c r="AA80" s="417"/>
      <c r="AB80" s="417"/>
      <c r="AC80" s="417"/>
      <c r="AD80" s="417"/>
      <c r="AE80" s="417"/>
      <c r="AF80" s="798"/>
      <c r="AG80" s="791"/>
      <c r="AH80" s="3"/>
      <c r="AI80" s="3"/>
      <c r="AJ80" s="3"/>
      <c r="AK80" s="3"/>
      <c r="AL80" s="3"/>
      <c r="AM80" s="3"/>
      <c r="AN80" s="3"/>
      <c r="AO80" s="3"/>
    </row>
    <row r="81" spans="1:68">
      <c r="A81" s="3"/>
      <c r="B81" s="3"/>
      <c r="C81" s="3"/>
      <c r="D81" s="3"/>
      <c r="E81" s="3"/>
      <c r="F81" s="3"/>
      <c r="G81" s="3"/>
      <c r="H81" s="3"/>
      <c r="I81" s="3"/>
      <c r="J81" s="3"/>
      <c r="K81" s="3"/>
      <c r="L81" s="3"/>
      <c r="M81" s="3"/>
      <c r="N81" s="3"/>
      <c r="O81" s="3"/>
      <c r="P81" s="3"/>
      <c r="Q81" s="3"/>
      <c r="R81" s="3"/>
      <c r="S81" s="3"/>
      <c r="T81" s="3"/>
      <c r="U81" s="3"/>
      <c r="V81" s="3"/>
      <c r="W81" s="3"/>
      <c r="X81" s="3"/>
      <c r="Y81" s="3"/>
      <c r="Z81" s="3"/>
      <c r="AA81" s="3"/>
      <c r="AB81" s="3"/>
      <c r="AC81" s="3"/>
      <c r="AD81" s="3"/>
      <c r="AE81" s="3"/>
      <c r="AF81" s="99"/>
      <c r="AG81" s="3"/>
      <c r="AH81" s="3"/>
      <c r="AI81" s="3"/>
      <c r="AJ81" s="3"/>
      <c r="AK81" s="3"/>
      <c r="AL81" s="3"/>
      <c r="AM81" s="3"/>
      <c r="AN81" s="3"/>
      <c r="AO81" s="3"/>
    </row>
    <row r="82" spans="1:68">
      <c r="A82" s="3"/>
      <c r="B82" s="3"/>
      <c r="C82" s="3"/>
      <c r="D82" s="3"/>
      <c r="E82" s="3"/>
      <c r="F82" s="3"/>
      <c r="G82" s="3"/>
      <c r="H82" s="3"/>
      <c r="I82" s="3"/>
      <c r="J82" s="3"/>
      <c r="K82" s="3"/>
      <c r="L82" s="3"/>
      <c r="M82" s="3"/>
      <c r="N82" s="3"/>
      <c r="O82" s="3"/>
      <c r="P82" s="3"/>
      <c r="Q82" s="3"/>
      <c r="R82" s="3"/>
      <c r="S82" s="3"/>
      <c r="T82" s="3"/>
      <c r="U82" s="3"/>
      <c r="V82" s="3"/>
      <c r="W82" s="3"/>
      <c r="X82" s="3"/>
      <c r="Y82" s="3"/>
      <c r="Z82" s="3"/>
      <c r="AA82" s="3"/>
      <c r="AB82" s="3"/>
      <c r="AC82" s="3"/>
      <c r="AD82" s="3"/>
      <c r="AE82" s="3"/>
      <c r="AF82" s="99"/>
      <c r="AG82" s="3"/>
      <c r="AH82" s="3"/>
      <c r="AI82" s="3"/>
      <c r="AJ82" s="3"/>
      <c r="AK82" s="3"/>
      <c r="AL82" s="3"/>
      <c r="AM82" s="3"/>
      <c r="AN82" s="3"/>
      <c r="AO82" s="3"/>
    </row>
    <row r="83" spans="1:68">
      <c r="A83" s="3"/>
      <c r="B83" s="3"/>
      <c r="C83" s="3"/>
      <c r="D83" s="3"/>
      <c r="E83" s="3"/>
      <c r="F83" s="3"/>
      <c r="G83" s="3"/>
      <c r="H83" s="3"/>
      <c r="I83" s="3"/>
      <c r="J83" s="3"/>
      <c r="K83" s="3"/>
      <c r="L83" s="3"/>
      <c r="M83" s="3"/>
      <c r="N83" s="3"/>
      <c r="O83" s="3"/>
      <c r="P83" s="3"/>
      <c r="Q83" s="3"/>
      <c r="R83" s="3"/>
      <c r="S83" s="3"/>
      <c r="T83" s="3"/>
      <c r="U83" s="3"/>
      <c r="V83" s="3"/>
      <c r="W83" s="3"/>
      <c r="X83" s="3"/>
      <c r="Y83" s="3"/>
      <c r="Z83" s="3"/>
      <c r="AA83" s="3"/>
      <c r="AB83" s="3"/>
      <c r="AC83" s="3"/>
      <c r="AD83" s="3"/>
      <c r="AE83" s="3"/>
      <c r="AF83" s="99"/>
      <c r="AG83" s="3"/>
      <c r="AH83" s="3"/>
      <c r="AI83" s="3"/>
      <c r="AJ83" s="3"/>
      <c r="AK83" s="3"/>
      <c r="AL83" s="3"/>
      <c r="AM83" s="3"/>
      <c r="AN83" s="3"/>
      <c r="AO83" s="3"/>
    </row>
    <row r="84" spans="1:68" ht="21">
      <c r="D84" s="612" t="s">
        <v>509</v>
      </c>
      <c r="E84" s="612"/>
      <c r="F84" s="612" t="s">
        <v>8</v>
      </c>
      <c r="G84" s="612"/>
      <c r="H84" s="613"/>
      <c r="I84" s="613"/>
      <c r="J84" s="613"/>
      <c r="K84" s="613"/>
      <c r="L84" s="613"/>
      <c r="M84" s="613"/>
      <c r="N84" s="613"/>
      <c r="O84" s="613"/>
      <c r="AH84" s="3"/>
      <c r="AI84" s="3"/>
      <c r="AJ84" s="3"/>
      <c r="AK84" s="3"/>
      <c r="AL84" s="3"/>
      <c r="AM84" s="3"/>
      <c r="AN84" s="3"/>
      <c r="AO84" s="3"/>
    </row>
    <row r="85" spans="1:68" ht="21">
      <c r="D85" s="614" t="s">
        <v>1779</v>
      </c>
      <c r="E85" s="614"/>
      <c r="F85" s="614" t="s">
        <v>188</v>
      </c>
      <c r="G85" s="614"/>
      <c r="H85" s="615"/>
      <c r="I85" s="615"/>
      <c r="J85" s="615"/>
      <c r="K85" s="615"/>
      <c r="L85" s="615"/>
      <c r="M85" s="615"/>
      <c r="N85" s="615"/>
      <c r="O85" s="615"/>
      <c r="AQ85" t="s">
        <v>1723</v>
      </c>
      <c r="AY85" t="s">
        <v>1725</v>
      </c>
      <c r="BH85" t="s">
        <v>2028</v>
      </c>
      <c r="BP85" t="s">
        <v>1726</v>
      </c>
    </row>
    <row r="86" spans="1:68" ht="21">
      <c r="C86" s="3"/>
      <c r="D86" s="616" t="s">
        <v>1780</v>
      </c>
      <c r="E86" s="616"/>
      <c r="F86" s="616" t="s">
        <v>172</v>
      </c>
      <c r="G86" s="616"/>
      <c r="H86" s="617"/>
      <c r="I86" s="617"/>
      <c r="J86" s="617"/>
      <c r="K86" s="617"/>
      <c r="L86" s="617"/>
      <c r="M86" s="617"/>
      <c r="N86" s="618"/>
      <c r="AG86" s="3"/>
      <c r="AH86" s="3"/>
      <c r="AI86" s="3"/>
      <c r="AJ86" s="3"/>
      <c r="AK86" s="3"/>
      <c r="AL86" s="3"/>
      <c r="AM86" s="3"/>
      <c r="AN86" s="3"/>
      <c r="AO86" s="3"/>
      <c r="AP86" s="3"/>
      <c r="AQ86" s="3"/>
    </row>
    <row r="87" spans="1:68" ht="21">
      <c r="D87" s="619" t="s">
        <v>1495</v>
      </c>
      <c r="E87" s="619"/>
      <c r="F87" s="619" t="s">
        <v>93</v>
      </c>
      <c r="G87" s="619"/>
      <c r="H87" s="620"/>
      <c r="I87" s="620"/>
      <c r="J87" s="620"/>
      <c r="K87" s="620"/>
      <c r="L87" s="620"/>
      <c r="M87" s="620"/>
      <c r="N87" s="620"/>
    </row>
    <row r="88" spans="1:68" ht="21">
      <c r="D88" s="631" t="s">
        <v>1781</v>
      </c>
      <c r="E88" s="611"/>
      <c r="F88" s="611" t="s">
        <v>1782</v>
      </c>
      <c r="G88" s="611"/>
    </row>
    <row r="89" spans="1:68" ht="21.6" thickBot="1">
      <c r="D89" s="611"/>
      <c r="E89" s="611"/>
      <c r="F89" s="611" t="s">
        <v>1783</v>
      </c>
      <c r="G89" s="611"/>
    </row>
    <row r="90" spans="1:68" ht="16.2" thickBot="1">
      <c r="K90" s="63"/>
      <c r="L90" s="64"/>
      <c r="M90" s="630" t="s">
        <v>327</v>
      </c>
      <c r="N90" s="414"/>
      <c r="O90" s="415"/>
      <c r="P90" s="416"/>
      <c r="Q90" s="433" t="s">
        <v>85</v>
      </c>
      <c r="R90" s="415"/>
      <c r="S90" s="415"/>
      <c r="T90" s="415"/>
      <c r="U90" s="415" t="s">
        <v>1337</v>
      </c>
      <c r="V90" s="415"/>
      <c r="W90" s="415"/>
      <c r="X90" s="415"/>
      <c r="Y90" s="415" t="s">
        <v>1560</v>
      </c>
      <c r="Z90" s="415"/>
      <c r="AA90" s="415"/>
      <c r="AB90" s="415"/>
      <c r="AC90" s="415"/>
      <c r="AD90" s="415"/>
      <c r="AE90" s="415"/>
      <c r="AF90" s="794"/>
      <c r="AK90" s="632" t="s">
        <v>506</v>
      </c>
      <c r="AL90" s="632"/>
      <c r="AM90" s="632"/>
      <c r="AN90" s="632"/>
      <c r="AP90" s="14" t="s">
        <v>1785</v>
      </c>
      <c r="AQ90" s="14"/>
      <c r="AR90" s="14" t="s">
        <v>1786</v>
      </c>
      <c r="AS90" s="14"/>
      <c r="AT90" s="14" t="s">
        <v>1789</v>
      </c>
      <c r="AU90" s="14"/>
    </row>
    <row r="91" spans="1:68" ht="16.2" thickBot="1">
      <c r="K91" s="627">
        <v>3</v>
      </c>
      <c r="L91" s="194"/>
      <c r="M91" s="623" t="s">
        <v>280</v>
      </c>
      <c r="N91" s="412" t="s">
        <v>13</v>
      </c>
      <c r="O91" s="198"/>
      <c r="P91" s="351"/>
      <c r="Q91" s="411" t="str">
        <f>VLOOKUP(N91,Iltasatu_taulukot!$J$21:$K$25,2)</f>
        <v>1. Tavallinen</v>
      </c>
      <c r="R91" s="380"/>
      <c r="S91" s="380"/>
      <c r="T91" s="380"/>
      <c r="U91" s="1052" t="s">
        <v>49</v>
      </c>
      <c r="V91" s="1052"/>
      <c r="W91" s="1052"/>
      <c r="X91" s="1052"/>
      <c r="Y91" s="380" t="s">
        <v>1530</v>
      </c>
      <c r="Z91" s="380"/>
      <c r="AA91" s="380"/>
      <c r="AB91" s="380"/>
      <c r="AC91" s="380"/>
      <c r="AD91" s="380"/>
      <c r="AE91" s="380"/>
      <c r="AF91" s="795"/>
      <c r="AK91" s="633" t="s">
        <v>51</v>
      </c>
      <c r="AL91" s="27"/>
      <c r="AM91" s="27"/>
      <c r="AN91" s="634" t="s">
        <v>13</v>
      </c>
      <c r="AP91">
        <v>0</v>
      </c>
      <c r="AR91">
        <v>0</v>
      </c>
    </row>
    <row r="92" spans="1:68" ht="16.2" thickBot="1">
      <c r="K92" s="628">
        <v>1</v>
      </c>
      <c r="L92" s="624"/>
      <c r="M92" s="625" t="s">
        <v>281</v>
      </c>
      <c r="N92" s="413" t="s">
        <v>4</v>
      </c>
      <c r="O92" s="2"/>
      <c r="P92" s="353"/>
      <c r="Q92" s="411" t="str">
        <f>VLOOKUP(N92,Iltasatu_taulukot!$J$21:$K$25,2)</f>
        <v>3. Erinomainen</v>
      </c>
      <c r="R92" s="380"/>
      <c r="S92" s="380"/>
      <c r="T92" s="380"/>
      <c r="U92" s="1052" t="s">
        <v>46</v>
      </c>
      <c r="V92" s="1052"/>
      <c r="W92" s="1052"/>
      <c r="X92" s="1052"/>
      <c r="Y92" s="380" t="s">
        <v>1529</v>
      </c>
      <c r="Z92" s="380"/>
      <c r="AA92" s="380"/>
      <c r="AB92" s="380"/>
      <c r="AC92" s="380"/>
      <c r="AD92" s="380"/>
      <c r="AE92" s="380"/>
      <c r="AF92" s="795"/>
      <c r="AK92" s="635" t="s">
        <v>1334</v>
      </c>
      <c r="AL92" s="436"/>
      <c r="AM92" s="436"/>
      <c r="AN92" s="636" t="s">
        <v>13</v>
      </c>
      <c r="AP92">
        <v>1</v>
      </c>
      <c r="AR92">
        <v>5</v>
      </c>
      <c r="AT92" t="s">
        <v>1791</v>
      </c>
    </row>
    <row r="93" spans="1:68" ht="16.2" thickBot="1">
      <c r="K93" s="629">
        <v>2</v>
      </c>
      <c r="L93" s="417"/>
      <c r="M93" s="626" t="s">
        <v>1784</v>
      </c>
      <c r="N93" s="381" t="s">
        <v>6</v>
      </c>
      <c r="O93" s="355"/>
      <c r="P93" s="356"/>
      <c r="Q93" s="411" t="str">
        <f>VLOOKUP(N93,Iltasatu_taulukot!$J$21:$K$25,2)</f>
        <v>2. Hyvä</v>
      </c>
      <c r="R93" s="380"/>
      <c r="S93" s="380"/>
      <c r="T93" s="380"/>
      <c r="U93" s="1052" t="s">
        <v>46</v>
      </c>
      <c r="V93" s="1052"/>
      <c r="W93" s="1052"/>
      <c r="X93" s="1052"/>
      <c r="Y93" s="380" t="s">
        <v>1300</v>
      </c>
      <c r="Z93" s="380"/>
      <c r="AA93" s="380"/>
      <c r="AB93" s="380"/>
      <c r="AC93" s="380"/>
      <c r="AD93" s="380"/>
      <c r="AE93" s="380"/>
      <c r="AF93" s="795"/>
      <c r="AK93" s="635" t="s">
        <v>56</v>
      </c>
      <c r="AL93" s="436"/>
      <c r="AM93" s="436"/>
      <c r="AN93" s="636" t="s">
        <v>13</v>
      </c>
      <c r="AP93">
        <v>3</v>
      </c>
      <c r="AR93">
        <v>6</v>
      </c>
      <c r="AT93" t="s">
        <v>1791</v>
      </c>
    </row>
    <row r="94" spans="1:68">
      <c r="AK94" s="635" t="s">
        <v>57</v>
      </c>
      <c r="AL94" s="436"/>
      <c r="AM94" s="436"/>
      <c r="AN94" s="636" t="s">
        <v>13</v>
      </c>
      <c r="AP94">
        <v>3</v>
      </c>
      <c r="AR94" s="257" t="s">
        <v>1788</v>
      </c>
      <c r="AT94" t="s">
        <v>1790</v>
      </c>
    </row>
    <row r="95" spans="1:68" ht="15" thickBot="1">
      <c r="K95" s="15" t="s">
        <v>327</v>
      </c>
      <c r="L95" s="15"/>
      <c r="M95" s="15"/>
      <c r="N95" s="15"/>
      <c r="O95" s="55">
        <v>1</v>
      </c>
      <c r="P95" s="55">
        <v>2</v>
      </c>
      <c r="Q95" s="55">
        <v>3</v>
      </c>
      <c r="AK95" s="31" t="s">
        <v>88</v>
      </c>
      <c r="AL95" s="32"/>
      <c r="AM95" s="32"/>
      <c r="AN95" s="637" t="s">
        <v>13</v>
      </c>
      <c r="AP95">
        <v>3</v>
      </c>
      <c r="AR95" s="257" t="s">
        <v>1787</v>
      </c>
      <c r="AT95" t="s">
        <v>1790</v>
      </c>
    </row>
    <row r="96" spans="1:68">
      <c r="K96" s="3" t="s">
        <v>1792</v>
      </c>
      <c r="L96" s="3"/>
      <c r="M96" s="3"/>
      <c r="N96" s="3"/>
      <c r="O96" s="99">
        <v>5</v>
      </c>
      <c r="P96" s="99">
        <v>4</v>
      </c>
      <c r="Q96" s="99">
        <v>3</v>
      </c>
    </row>
    <row r="97" spans="3:58">
      <c r="K97" s="3" t="s">
        <v>1793</v>
      </c>
      <c r="L97" s="3"/>
      <c r="M97" s="3"/>
      <c r="N97" s="3"/>
      <c r="O97" s="99">
        <v>4</v>
      </c>
      <c r="P97" s="99">
        <v>3</v>
      </c>
      <c r="Q97" s="99">
        <v>2</v>
      </c>
    </row>
    <row r="98" spans="3:58">
      <c r="K98" s="3" t="s">
        <v>1794</v>
      </c>
      <c r="L98" s="3"/>
      <c r="M98" s="3"/>
      <c r="N98" s="3"/>
      <c r="O98" s="99">
        <v>3</v>
      </c>
      <c r="P98" s="99">
        <v>2</v>
      </c>
      <c r="Q98" s="99">
        <v>1</v>
      </c>
    </row>
    <row r="100" spans="3:58" ht="22.8">
      <c r="C100" s="622" t="s">
        <v>1795</v>
      </c>
      <c r="L100" s="622" t="s">
        <v>1799</v>
      </c>
      <c r="P100" s="622" t="s">
        <v>1807</v>
      </c>
    </row>
    <row r="101" spans="3:58" ht="15.6">
      <c r="C101">
        <v>0</v>
      </c>
      <c r="D101" t="s">
        <v>1796</v>
      </c>
      <c r="L101" t="s">
        <v>1809</v>
      </c>
      <c r="P101" t="s">
        <v>1810</v>
      </c>
      <c r="AO101" s="60" t="s">
        <v>483</v>
      </c>
      <c r="AP101" s="61"/>
      <c r="AQ101" s="61"/>
      <c r="AR101" s="61"/>
      <c r="AS101" s="61"/>
      <c r="AT101" s="61"/>
      <c r="AU101" s="61"/>
      <c r="AV101" s="61"/>
      <c r="AW101" s="61"/>
      <c r="AX101" s="61"/>
      <c r="AY101" s="61"/>
      <c r="AZ101" s="61"/>
      <c r="BA101" s="61"/>
      <c r="BB101" s="61"/>
      <c r="BC101" s="61"/>
      <c r="BD101" s="61"/>
      <c r="BE101" s="61"/>
      <c r="BF101" s="62"/>
    </row>
    <row r="102" spans="3:58" ht="15.6">
      <c r="C102">
        <v>1</v>
      </c>
      <c r="D102" t="s">
        <v>1797</v>
      </c>
      <c r="L102" t="s">
        <v>1800</v>
      </c>
      <c r="P102" t="s">
        <v>1811</v>
      </c>
      <c r="AO102" s="87" t="s">
        <v>514</v>
      </c>
      <c r="AP102" s="73"/>
      <c r="AQ102" s="73"/>
      <c r="AR102" s="73"/>
      <c r="AS102" s="73"/>
      <c r="AT102" s="73"/>
      <c r="AU102" s="73"/>
      <c r="AV102" s="73"/>
      <c r="AW102" s="73"/>
      <c r="AX102" s="73"/>
      <c r="AY102" s="73"/>
      <c r="AZ102" s="73"/>
      <c r="BA102" s="73"/>
      <c r="BB102" s="73"/>
      <c r="BC102" s="73"/>
      <c r="BD102" s="73"/>
      <c r="BE102" s="73"/>
      <c r="BF102" s="233" t="s">
        <v>13</v>
      </c>
    </row>
    <row r="103" spans="3:58" ht="15.6">
      <c r="C103">
        <v>2</v>
      </c>
      <c r="D103" t="s">
        <v>1798</v>
      </c>
      <c r="L103" t="s">
        <v>1801</v>
      </c>
      <c r="P103" t="s">
        <v>1812</v>
      </c>
      <c r="AO103" s="88" t="s">
        <v>487</v>
      </c>
      <c r="AP103" s="2"/>
      <c r="AQ103" s="2"/>
      <c r="AR103" s="2"/>
      <c r="AS103" s="2"/>
      <c r="AT103" s="2"/>
      <c r="AU103" s="2"/>
      <c r="AV103" s="2"/>
      <c r="AW103" s="2"/>
      <c r="AX103" s="2"/>
      <c r="AY103" s="2"/>
      <c r="AZ103" s="2"/>
      <c r="BA103" s="2"/>
      <c r="BB103" s="2"/>
      <c r="BC103" s="2"/>
      <c r="BD103" s="2"/>
      <c r="BE103" s="2"/>
      <c r="BF103" s="234" t="s">
        <v>13</v>
      </c>
    </row>
    <row r="104" spans="3:58" ht="15.6">
      <c r="C104">
        <v>3</v>
      </c>
      <c r="D104" t="s">
        <v>1802</v>
      </c>
      <c r="L104" t="s">
        <v>1803</v>
      </c>
      <c r="P104" s="69"/>
      <c r="Q104" s="69"/>
      <c r="R104" s="69"/>
      <c r="S104" s="69"/>
      <c r="T104" s="69"/>
      <c r="U104" s="69"/>
      <c r="AO104" s="88" t="s">
        <v>515</v>
      </c>
      <c r="AP104" s="2"/>
      <c r="AQ104" s="2"/>
      <c r="AR104" s="2"/>
      <c r="AS104" s="2"/>
      <c r="AT104" s="2"/>
      <c r="AU104" s="2"/>
      <c r="AV104" s="2"/>
      <c r="AW104" s="2"/>
      <c r="AX104" s="2"/>
      <c r="AY104" s="2"/>
      <c r="AZ104" s="2"/>
      <c r="BA104" s="2"/>
      <c r="BB104" s="2"/>
      <c r="BC104" s="2"/>
      <c r="BD104" s="2"/>
      <c r="BE104" s="2"/>
      <c r="BF104" s="234" t="s">
        <v>13</v>
      </c>
    </row>
    <row r="105" spans="3:58">
      <c r="C105">
        <v>4</v>
      </c>
      <c r="D105" t="s">
        <v>1804</v>
      </c>
      <c r="L105" t="s">
        <v>1805</v>
      </c>
      <c r="P105" s="69"/>
      <c r="Q105" s="69"/>
      <c r="R105" s="69"/>
      <c r="S105" s="69"/>
      <c r="T105" s="69"/>
      <c r="U105" s="69"/>
      <c r="AO105" s="88" t="s">
        <v>488</v>
      </c>
      <c r="AP105" s="3"/>
      <c r="AQ105" s="3"/>
      <c r="AR105" s="3"/>
      <c r="AS105" s="3"/>
      <c r="AT105" s="3"/>
      <c r="AU105" s="3"/>
      <c r="AV105" s="3"/>
      <c r="AW105" s="3"/>
      <c r="AX105" s="3"/>
      <c r="AY105" s="3"/>
      <c r="AZ105" s="3"/>
      <c r="BA105" s="3"/>
      <c r="BB105" s="3"/>
      <c r="BC105" s="3"/>
      <c r="BD105" s="3"/>
      <c r="BE105" s="3"/>
      <c r="BF105" s="234" t="s">
        <v>13</v>
      </c>
    </row>
    <row r="106" spans="3:58" ht="15.6">
      <c r="C106">
        <v>5</v>
      </c>
      <c r="D106" t="s">
        <v>1808</v>
      </c>
      <c r="L106" t="s">
        <v>1806</v>
      </c>
      <c r="P106" s="69"/>
      <c r="Q106" s="69"/>
      <c r="R106" s="69"/>
      <c r="S106" s="69"/>
      <c r="T106" s="69"/>
      <c r="U106" s="69"/>
      <c r="AO106" s="89" t="s">
        <v>489</v>
      </c>
      <c r="AP106" s="81"/>
      <c r="AQ106" s="81"/>
      <c r="AR106" s="81"/>
      <c r="AS106" s="81"/>
      <c r="AT106" s="81"/>
      <c r="AU106" s="81"/>
      <c r="AV106" s="81"/>
      <c r="AW106" s="81"/>
      <c r="AX106" s="81"/>
      <c r="AY106" s="81"/>
      <c r="AZ106" s="81"/>
      <c r="BA106" s="81"/>
      <c r="BB106" s="81"/>
      <c r="BC106" s="81"/>
      <c r="BD106" s="81"/>
      <c r="BE106" s="81"/>
      <c r="BF106" s="235" t="s">
        <v>13</v>
      </c>
    </row>
    <row r="108" spans="3:58">
      <c r="C108" t="s">
        <v>1813</v>
      </c>
    </row>
    <row r="109" spans="3:58">
      <c r="C109" s="390" t="s">
        <v>1299</v>
      </c>
      <c r="D109" s="25"/>
      <c r="E109" s="25"/>
      <c r="F109" s="25"/>
      <c r="H109" t="s">
        <v>1814</v>
      </c>
      <c r="K109" s="390" t="s">
        <v>1299</v>
      </c>
      <c r="L109" s="25"/>
      <c r="M109" s="25"/>
      <c r="N109" s="367" t="s">
        <v>506</v>
      </c>
    </row>
    <row r="110" spans="3:58">
      <c r="C110" s="24" t="s">
        <v>51</v>
      </c>
      <c r="D110" s="24"/>
      <c r="E110" s="24"/>
      <c r="F110" s="621">
        <v>2</v>
      </c>
      <c r="H110" s="24" t="s">
        <v>1335</v>
      </c>
      <c r="I110" s="24"/>
      <c r="J110" s="24"/>
      <c r="K110" s="391" t="s">
        <v>690</v>
      </c>
      <c r="N110" t="s">
        <v>1818</v>
      </c>
    </row>
    <row r="111" spans="3:58">
      <c r="C111" s="24" t="s">
        <v>1334</v>
      </c>
      <c r="D111" s="24"/>
      <c r="E111" s="24"/>
      <c r="F111" s="621">
        <v>3</v>
      </c>
      <c r="H111" s="24" t="s">
        <v>1324</v>
      </c>
      <c r="I111" s="24"/>
      <c r="J111" s="24"/>
      <c r="K111" s="391" t="s">
        <v>690</v>
      </c>
    </row>
    <row r="112" spans="3:58">
      <c r="C112" s="24" t="s">
        <v>57</v>
      </c>
      <c r="D112" s="24"/>
      <c r="E112" s="24"/>
      <c r="F112" s="621">
        <v>4</v>
      </c>
      <c r="H112" s="24" t="s">
        <v>1815</v>
      </c>
      <c r="I112" s="24"/>
      <c r="J112" s="24"/>
      <c r="K112" s="391" t="s">
        <v>690</v>
      </c>
    </row>
    <row r="113" spans="3:13">
      <c r="H113" s="24" t="s">
        <v>1816</v>
      </c>
      <c r="L113" t="s">
        <v>1817</v>
      </c>
    </row>
    <row r="114" spans="3:13">
      <c r="I114">
        <v>3</v>
      </c>
      <c r="K114" s="391" t="s">
        <v>690</v>
      </c>
    </row>
    <row r="115" spans="3:13">
      <c r="I115">
        <v>6</v>
      </c>
      <c r="K115" s="391" t="s">
        <v>694</v>
      </c>
    </row>
    <row r="116" spans="3:13">
      <c r="I116">
        <v>10</v>
      </c>
      <c r="K116" s="391" t="s">
        <v>698</v>
      </c>
    </row>
    <row r="118" spans="3:13">
      <c r="C118" t="s">
        <v>1819</v>
      </c>
      <c r="J118" t="s">
        <v>1844</v>
      </c>
    </row>
    <row r="119" spans="3:13">
      <c r="C119" t="s">
        <v>1821</v>
      </c>
      <c r="E119" t="s">
        <v>1822</v>
      </c>
      <c r="J119" t="s">
        <v>1845</v>
      </c>
    </row>
    <row r="120" spans="3:13" ht="15">
      <c r="C120" t="s">
        <v>1823</v>
      </c>
      <c r="E120" t="s">
        <v>1824</v>
      </c>
      <c r="J120" t="s">
        <v>1846</v>
      </c>
      <c r="M120" s="606" t="s">
        <v>535</v>
      </c>
    </row>
    <row r="121" spans="3:13">
      <c r="C121" t="s">
        <v>1825</v>
      </c>
      <c r="E121" t="s">
        <v>1826</v>
      </c>
      <c r="M121" t="s">
        <v>1847</v>
      </c>
    </row>
    <row r="122" spans="3:13">
      <c r="C122" t="s">
        <v>1827</v>
      </c>
      <c r="E122" t="s">
        <v>1828</v>
      </c>
      <c r="M122" t="s">
        <v>1848</v>
      </c>
    </row>
    <row r="123" spans="3:13">
      <c r="C123" t="s">
        <v>1829</v>
      </c>
      <c r="E123" t="s">
        <v>1830</v>
      </c>
      <c r="M123" t="s">
        <v>1849</v>
      </c>
    </row>
    <row r="124" spans="3:13">
      <c r="C124" t="s">
        <v>1820</v>
      </c>
      <c r="M124" t="s">
        <v>1850</v>
      </c>
    </row>
    <row r="125" spans="3:13" ht="15">
      <c r="C125" t="s">
        <v>1831</v>
      </c>
      <c r="E125" t="s">
        <v>1831</v>
      </c>
      <c r="H125" s="606" t="s">
        <v>1858</v>
      </c>
    </row>
    <row r="126" spans="3:13">
      <c r="C126" t="s">
        <v>1832</v>
      </c>
      <c r="E126" t="s">
        <v>809</v>
      </c>
      <c r="H126" t="s">
        <v>1861</v>
      </c>
    </row>
    <row r="127" spans="3:13">
      <c r="C127" t="s">
        <v>1833</v>
      </c>
      <c r="E127" t="s">
        <v>1284</v>
      </c>
      <c r="H127" t="s">
        <v>512</v>
      </c>
    </row>
    <row r="128" spans="3:13">
      <c r="C128" t="s">
        <v>1834</v>
      </c>
      <c r="E128" t="s">
        <v>1835</v>
      </c>
      <c r="H128" t="s">
        <v>1860</v>
      </c>
    </row>
    <row r="129" spans="3:11">
      <c r="C129" t="s">
        <v>1836</v>
      </c>
      <c r="E129" t="s">
        <v>807</v>
      </c>
      <c r="H129" t="s">
        <v>1859</v>
      </c>
    </row>
    <row r="130" spans="3:11">
      <c r="C130" t="s">
        <v>1837</v>
      </c>
      <c r="E130" t="s">
        <v>1838</v>
      </c>
      <c r="H130" t="s">
        <v>1862</v>
      </c>
    </row>
    <row r="131" spans="3:11">
      <c r="C131" t="s">
        <v>1839</v>
      </c>
      <c r="E131" t="s">
        <v>1285</v>
      </c>
      <c r="H131" t="s">
        <v>1719</v>
      </c>
    </row>
    <row r="132" spans="3:11">
      <c r="C132" t="s">
        <v>1840</v>
      </c>
      <c r="E132" t="s">
        <v>808</v>
      </c>
      <c r="H132" t="s">
        <v>1937</v>
      </c>
      <c r="K132" t="s">
        <v>1938</v>
      </c>
    </row>
    <row r="133" spans="3:11">
      <c r="C133" t="s">
        <v>1841</v>
      </c>
      <c r="E133" t="s">
        <v>1842</v>
      </c>
      <c r="H133" t="s">
        <v>510</v>
      </c>
    </row>
    <row r="134" spans="3:11">
      <c r="H134" t="s">
        <v>509</v>
      </c>
    </row>
    <row r="135" spans="3:11">
      <c r="H135" t="s">
        <v>511</v>
      </c>
    </row>
    <row r="136" spans="3:11">
      <c r="H136" t="s">
        <v>1512</v>
      </c>
    </row>
  </sheetData>
  <sortState xmlns:xlrd2="http://schemas.microsoft.com/office/spreadsheetml/2017/richdata2" ref="H126:H136">
    <sortCondition ref="H125:H136"/>
  </sortState>
  <mergeCells count="51">
    <mergeCell ref="U91:X91"/>
    <mergeCell ref="U92:X92"/>
    <mergeCell ref="U93:X93"/>
    <mergeCell ref="U25:X25"/>
    <mergeCell ref="W26:X26"/>
    <mergeCell ref="W36:X36"/>
    <mergeCell ref="W46:X46"/>
    <mergeCell ref="U33:X33"/>
    <mergeCell ref="U34:X34"/>
    <mergeCell ref="U35:X35"/>
    <mergeCell ref="S62:V62"/>
    <mergeCell ref="S41:V41"/>
    <mergeCell ref="W77:X77"/>
    <mergeCell ref="U54:X54"/>
    <mergeCell ref="U55:X55"/>
    <mergeCell ref="U56:X56"/>
    <mergeCell ref="W57:X57"/>
    <mergeCell ref="U3:X3"/>
    <mergeCell ref="U4:X4"/>
    <mergeCell ref="U5:X5"/>
    <mergeCell ref="U23:X23"/>
    <mergeCell ref="U24:X24"/>
    <mergeCell ref="W6:X6"/>
    <mergeCell ref="W16:X16"/>
    <mergeCell ref="U15:X15"/>
    <mergeCell ref="U13:X13"/>
    <mergeCell ref="U14:X14"/>
    <mergeCell ref="S1:V1"/>
    <mergeCell ref="S21:V21"/>
    <mergeCell ref="S11:V11"/>
    <mergeCell ref="S31:V31"/>
    <mergeCell ref="S52:V52"/>
    <mergeCell ref="U43:X43"/>
    <mergeCell ref="U44:X44"/>
    <mergeCell ref="U45:X45"/>
    <mergeCell ref="U74:X74"/>
    <mergeCell ref="U75:X75"/>
    <mergeCell ref="U76:X76"/>
    <mergeCell ref="U64:X64"/>
    <mergeCell ref="U65:X65"/>
    <mergeCell ref="U66:X66"/>
    <mergeCell ref="S72:V72"/>
    <mergeCell ref="W67:X67"/>
    <mergeCell ref="AR39:BJ40"/>
    <mergeCell ref="AR41:BJ42"/>
    <mergeCell ref="AR43:BJ44"/>
    <mergeCell ref="AW30:AZ30"/>
    <mergeCell ref="AY32:BB32"/>
    <mergeCell ref="AY33:BB33"/>
    <mergeCell ref="AY34:BB34"/>
    <mergeCell ref="BA35:BB35"/>
  </mergeCells>
  <pageMargins left="0.25" right="0.25" top="0.75" bottom="0.75" header="0.3" footer="0.3"/>
  <pageSetup paperSize="9" scale="57"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065C484-D3C0-4C2F-B084-DC0E271C8150}">
          <x14:formula1>
            <xm:f>Iltasatu_taulukot!$I$16:$I$19</xm:f>
          </x14:formula1>
          <xm:sqref>S1:V1 S21:V21 S11:V11 S31:V31 S52:V52 S62:V62 S41:V41 S72:V72 AW30:AZ30</xm:sqref>
        </x14:dataValidation>
        <x14:dataValidation type="list" allowBlank="1" showInputMessage="1" showErrorMessage="1" xr:uid="{A16A4813-2A34-432E-A6BA-905ADD2DD29C}">
          <x14:formula1>
            <xm:f>Iltasatu_taulukot!$L$3:$L$14</xm:f>
          </x14:formula1>
          <xm:sqref>U3:U5 U91:U93 U74:U76 U43:U45 U64:U66 U54:U56 U33:U35 U13:U15 U23:U25 AY32:AY34</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0DA5AD-97FC-614A-A379-0BE1BCEEE482}">
  <sheetPr codeName="Taul2"/>
  <dimension ref="B1:AB240"/>
  <sheetViews>
    <sheetView workbookViewId="0">
      <selection activeCell="R5" sqref="R5:S14"/>
    </sheetView>
  </sheetViews>
  <sheetFormatPr defaultColWidth="8.5546875" defaultRowHeight="14.4"/>
  <cols>
    <col min="2" max="2" width="13.44140625" bestFit="1" customWidth="1"/>
    <col min="3" max="3" width="16.6640625" customWidth="1"/>
    <col min="5" max="5" width="12" customWidth="1"/>
    <col min="11" max="11" width="16.33203125" customWidth="1"/>
    <col min="16" max="16" width="8.109375" customWidth="1"/>
    <col min="17" max="17" width="8.33203125" bestFit="1" customWidth="1"/>
    <col min="19" max="19" width="9.6640625" customWidth="1"/>
    <col min="20" max="20" width="10.5546875" customWidth="1"/>
    <col min="22" max="22" width="17.44140625" customWidth="1"/>
    <col min="25" max="25" width="11.33203125" style="9" customWidth="1"/>
    <col min="27" max="27" width="2.44140625" customWidth="1"/>
    <col min="28" max="28" width="5.33203125" customWidth="1"/>
    <col min="29" max="29" width="17.44140625" customWidth="1"/>
  </cols>
  <sheetData>
    <row r="1" spans="2:28">
      <c r="E1" t="s">
        <v>71</v>
      </c>
      <c r="P1" t="s">
        <v>1995</v>
      </c>
      <c r="Q1" t="s">
        <v>1789</v>
      </c>
      <c r="R1" s="749" t="s">
        <v>1996</v>
      </c>
      <c r="X1" s="305" t="s">
        <v>2169</v>
      </c>
      <c r="Y1" s="9" t="s">
        <v>2170</v>
      </c>
      <c r="Z1" t="s">
        <v>1814</v>
      </c>
      <c r="AA1" t="s">
        <v>1992</v>
      </c>
    </row>
    <row r="2" spans="2:28" ht="15.6">
      <c r="B2" s="240" t="s">
        <v>499</v>
      </c>
      <c r="C2" t="s">
        <v>59</v>
      </c>
      <c r="D2" t="s">
        <v>66</v>
      </c>
      <c r="E2" t="s">
        <v>72</v>
      </c>
      <c r="H2">
        <v>1</v>
      </c>
      <c r="I2" s="240" t="s">
        <v>495</v>
      </c>
      <c r="J2" t="s">
        <v>28</v>
      </c>
      <c r="K2" s="240" t="s">
        <v>13</v>
      </c>
      <c r="L2" s="15" t="s">
        <v>50</v>
      </c>
      <c r="M2" s="50"/>
      <c r="N2" s="379" t="s">
        <v>506</v>
      </c>
      <c r="P2" s="958"/>
      <c r="Q2" s="958"/>
      <c r="R2" s="748"/>
      <c r="S2" s="958"/>
      <c r="T2" s="958" t="s">
        <v>1997</v>
      </c>
      <c r="U2" s="958"/>
      <c r="V2" s="958"/>
      <c r="X2">
        <v>1</v>
      </c>
      <c r="Y2" s="9">
        <v>1</v>
      </c>
      <c r="Z2" s="9">
        <v>1</v>
      </c>
      <c r="AA2">
        <v>1</v>
      </c>
    </row>
    <row r="3" spans="2:28">
      <c r="B3" s="240" t="s">
        <v>498</v>
      </c>
      <c r="C3" t="s">
        <v>60</v>
      </c>
      <c r="D3" t="s">
        <v>59</v>
      </c>
      <c r="E3" t="s">
        <v>72</v>
      </c>
      <c r="F3" t="s">
        <v>13</v>
      </c>
      <c r="G3" s="10" t="s">
        <v>16</v>
      </c>
      <c r="H3">
        <v>2</v>
      </c>
      <c r="I3" s="240" t="s">
        <v>496</v>
      </c>
      <c r="J3" t="s">
        <v>27</v>
      </c>
      <c r="K3" s="240" t="s">
        <v>6</v>
      </c>
      <c r="L3" s="645" t="s">
        <v>46</v>
      </c>
      <c r="N3" s="24" t="s">
        <v>57</v>
      </c>
      <c r="O3" s="48">
        <v>3</v>
      </c>
      <c r="P3" s="958"/>
      <c r="Q3" s="958"/>
      <c r="R3" s="959"/>
      <c r="S3" s="958"/>
      <c r="T3" s="958" t="s">
        <v>1998</v>
      </c>
      <c r="U3" s="958"/>
      <c r="V3" s="958"/>
      <c r="X3">
        <v>2</v>
      </c>
      <c r="Y3" s="9">
        <f>Y2+X3</f>
        <v>3</v>
      </c>
      <c r="Z3" s="9">
        <v>2</v>
      </c>
      <c r="AA3">
        <v>2</v>
      </c>
    </row>
    <row r="4" spans="2:28">
      <c r="B4" s="240" t="s">
        <v>497</v>
      </c>
      <c r="C4" t="s">
        <v>65</v>
      </c>
      <c r="D4" t="s">
        <v>60</v>
      </c>
      <c r="E4" t="s">
        <v>89</v>
      </c>
      <c r="F4" t="s">
        <v>6</v>
      </c>
      <c r="G4" s="10" t="s">
        <v>17</v>
      </c>
      <c r="H4">
        <v>3</v>
      </c>
      <c r="I4" s="240" t="s">
        <v>497</v>
      </c>
      <c r="J4" t="s">
        <v>30</v>
      </c>
      <c r="K4" s="240" t="s">
        <v>4</v>
      </c>
      <c r="L4" s="645" t="s">
        <v>45</v>
      </c>
      <c r="N4" s="24" t="s">
        <v>56</v>
      </c>
      <c r="O4" s="48">
        <v>2</v>
      </c>
      <c r="P4" s="958"/>
      <c r="Q4" s="958"/>
      <c r="R4" s="748"/>
      <c r="S4" s="958"/>
      <c r="T4" s="958" t="s">
        <v>1999</v>
      </c>
      <c r="U4" s="958"/>
      <c r="V4" s="958"/>
      <c r="X4">
        <v>3</v>
      </c>
      <c r="Y4" s="9">
        <f t="shared" ref="Y4:Y16" si="0">Y3+X4</f>
        <v>6</v>
      </c>
      <c r="Z4" s="9">
        <v>3</v>
      </c>
      <c r="AA4">
        <v>3</v>
      </c>
    </row>
    <row r="5" spans="2:28">
      <c r="B5" s="240" t="s">
        <v>496</v>
      </c>
      <c r="C5" t="s">
        <v>61</v>
      </c>
      <c r="D5" t="s">
        <v>65</v>
      </c>
      <c r="E5" t="s">
        <v>89</v>
      </c>
      <c r="F5" t="s">
        <v>10</v>
      </c>
      <c r="G5" s="10" t="s">
        <v>15</v>
      </c>
      <c r="H5">
        <v>4</v>
      </c>
      <c r="I5" s="240" t="s">
        <v>498</v>
      </c>
      <c r="J5" t="s">
        <v>32</v>
      </c>
      <c r="K5" s="240" t="s">
        <v>31</v>
      </c>
      <c r="L5" s="645" t="s">
        <v>48</v>
      </c>
      <c r="N5" s="436" t="s">
        <v>88</v>
      </c>
      <c r="O5" s="48">
        <v>4</v>
      </c>
      <c r="P5" s="958"/>
      <c r="Q5" s="958"/>
      <c r="R5" s="959"/>
      <c r="S5" s="958"/>
      <c r="T5" s="958"/>
      <c r="U5" s="958"/>
      <c r="V5" s="958"/>
      <c r="X5">
        <v>4</v>
      </c>
      <c r="Y5" s="9">
        <f t="shared" si="0"/>
        <v>10</v>
      </c>
      <c r="Z5" s="13" t="s">
        <v>2179</v>
      </c>
    </row>
    <row r="6" spans="2:28">
      <c r="B6" s="240" t="s">
        <v>495</v>
      </c>
      <c r="C6" t="s">
        <v>62</v>
      </c>
      <c r="D6" t="s">
        <v>61</v>
      </c>
      <c r="E6" t="s">
        <v>90</v>
      </c>
      <c r="G6" s="10"/>
      <c r="H6">
        <v>5</v>
      </c>
      <c r="I6" s="240" t="s">
        <v>499</v>
      </c>
      <c r="J6" t="s">
        <v>33</v>
      </c>
      <c r="K6" s="240" t="s">
        <v>5</v>
      </c>
      <c r="L6" s="645" t="s">
        <v>49</v>
      </c>
      <c r="N6" s="24" t="s">
        <v>51</v>
      </c>
      <c r="O6" s="48">
        <v>0</v>
      </c>
      <c r="P6" s="958"/>
      <c r="Q6" s="958"/>
      <c r="R6" s="959"/>
      <c r="S6" s="958"/>
      <c r="T6" s="958"/>
      <c r="U6" s="958"/>
      <c r="V6" s="958"/>
      <c r="X6">
        <v>5</v>
      </c>
      <c r="Y6" s="9">
        <f t="shared" si="0"/>
        <v>15</v>
      </c>
      <c r="Z6" s="892" t="s">
        <v>2171</v>
      </c>
      <c r="AA6">
        <v>4</v>
      </c>
      <c r="AB6" s="257" t="s">
        <v>2173</v>
      </c>
    </row>
    <row r="7" spans="2:28">
      <c r="B7" s="240" t="s">
        <v>5</v>
      </c>
      <c r="C7" t="s">
        <v>63</v>
      </c>
      <c r="D7" t="s">
        <v>62</v>
      </c>
      <c r="E7" t="s">
        <v>83</v>
      </c>
      <c r="H7">
        <v>6</v>
      </c>
      <c r="I7" s="240" t="s">
        <v>500</v>
      </c>
      <c r="J7" t="s">
        <v>34</v>
      </c>
      <c r="K7" s="240" t="str">
        <f>K6&amp;"m"</f>
        <v>mmmmmm</v>
      </c>
      <c r="L7" s="645" t="s">
        <v>44</v>
      </c>
      <c r="N7" s="25" t="s">
        <v>1334</v>
      </c>
      <c r="O7" s="48">
        <v>1</v>
      </c>
      <c r="P7" s="958" t="s">
        <v>2350</v>
      </c>
      <c r="Q7" s="958"/>
      <c r="R7" s="748"/>
      <c r="S7" s="958"/>
      <c r="T7" s="958"/>
      <c r="U7" s="958"/>
      <c r="V7" s="958"/>
      <c r="X7">
        <v>6</v>
      </c>
      <c r="Y7" s="9">
        <f t="shared" si="0"/>
        <v>21</v>
      </c>
      <c r="Z7" s="263" t="s">
        <v>2172</v>
      </c>
      <c r="AA7">
        <v>5</v>
      </c>
      <c r="AB7" s="257" t="s">
        <v>2174</v>
      </c>
    </row>
    <row r="8" spans="2:28">
      <c r="B8" s="240" t="s">
        <v>38</v>
      </c>
      <c r="C8" t="s">
        <v>70</v>
      </c>
      <c r="D8" t="s">
        <v>1286</v>
      </c>
      <c r="E8" t="s">
        <v>73</v>
      </c>
      <c r="F8" t="s">
        <v>499</v>
      </c>
      <c r="G8" t="s">
        <v>34</v>
      </c>
      <c r="H8">
        <v>7</v>
      </c>
      <c r="I8" s="240" t="s">
        <v>501</v>
      </c>
      <c r="J8" t="s">
        <v>35</v>
      </c>
      <c r="K8" s="240" t="str">
        <f t="shared" ref="K8:K11" si="1">K7&amp;"m"</f>
        <v>mmmmmmm</v>
      </c>
      <c r="L8" s="645" t="s">
        <v>196</v>
      </c>
      <c r="O8" s="48"/>
      <c r="P8" s="958" t="s">
        <v>2351</v>
      </c>
      <c r="Q8" s="958"/>
      <c r="R8" s="959"/>
      <c r="S8" s="958"/>
      <c r="T8" s="958"/>
      <c r="U8" s="958"/>
      <c r="V8" s="958"/>
      <c r="X8">
        <v>7</v>
      </c>
      <c r="Y8" s="9">
        <f t="shared" si="0"/>
        <v>28</v>
      </c>
      <c r="Z8" s="263" t="s">
        <v>2176</v>
      </c>
      <c r="AA8">
        <v>6</v>
      </c>
      <c r="AB8" t="s">
        <v>2175</v>
      </c>
    </row>
    <row r="9" spans="2:28">
      <c r="B9" s="240" t="s">
        <v>503</v>
      </c>
      <c r="C9" t="s">
        <v>69</v>
      </c>
      <c r="D9" t="s">
        <v>70</v>
      </c>
      <c r="E9" t="s">
        <v>73</v>
      </c>
      <c r="F9" t="s">
        <v>498</v>
      </c>
      <c r="G9" t="s">
        <v>33</v>
      </c>
      <c r="H9">
        <v>8</v>
      </c>
      <c r="I9" s="240" t="s">
        <v>502</v>
      </c>
      <c r="J9" t="s">
        <v>36</v>
      </c>
      <c r="K9" s="240" t="str">
        <f t="shared" si="1"/>
        <v>mmmmmmmm</v>
      </c>
      <c r="L9" s="385"/>
      <c r="O9" s="48"/>
      <c r="P9" s="958" t="s">
        <v>1288</v>
      </c>
      <c r="Q9" s="958"/>
      <c r="R9" s="959"/>
      <c r="S9" s="958"/>
      <c r="T9" s="958"/>
      <c r="U9" s="958"/>
      <c r="V9" s="958"/>
      <c r="X9">
        <v>8</v>
      </c>
      <c r="Y9" s="9">
        <f t="shared" si="0"/>
        <v>36</v>
      </c>
      <c r="Z9" s="263" t="s">
        <v>2178</v>
      </c>
      <c r="AA9">
        <v>7</v>
      </c>
      <c r="AB9" s="257" t="s">
        <v>2177</v>
      </c>
    </row>
    <row r="10" spans="2:28" ht="15.6">
      <c r="B10" s="240" t="s">
        <v>502</v>
      </c>
      <c r="C10" t="s">
        <v>68</v>
      </c>
      <c r="D10" t="s">
        <v>69</v>
      </c>
      <c r="E10" t="s">
        <v>73</v>
      </c>
      <c r="F10" t="s">
        <v>497</v>
      </c>
      <c r="G10" t="s">
        <v>32</v>
      </c>
      <c r="H10">
        <v>9</v>
      </c>
      <c r="I10" s="240" t="s">
        <v>503</v>
      </c>
      <c r="J10" t="s">
        <v>37</v>
      </c>
      <c r="K10" s="240" t="str">
        <f t="shared" si="1"/>
        <v>mmmmmmmmm</v>
      </c>
      <c r="L10" s="385"/>
      <c r="O10" s="48"/>
      <c r="P10" s="960" t="s">
        <v>2352</v>
      </c>
      <c r="Q10" s="725"/>
      <c r="R10" s="725"/>
      <c r="S10" s="725"/>
      <c r="T10" s="725"/>
      <c r="U10" s="725"/>
      <c r="V10" s="725"/>
      <c r="X10">
        <v>9</v>
      </c>
      <c r="Y10" s="9">
        <f t="shared" si="0"/>
        <v>45</v>
      </c>
      <c r="Z10" s="13" t="s">
        <v>2185</v>
      </c>
    </row>
    <row r="11" spans="2:28" ht="15.6">
      <c r="B11" s="240" t="s">
        <v>501</v>
      </c>
      <c r="C11" t="s">
        <v>67</v>
      </c>
      <c r="D11" t="s">
        <v>68</v>
      </c>
      <c r="E11" t="s">
        <v>72</v>
      </c>
      <c r="F11" t="s">
        <v>496</v>
      </c>
      <c r="G11" t="s">
        <v>30</v>
      </c>
      <c r="H11">
        <v>10</v>
      </c>
      <c r="I11" s="240" t="s">
        <v>38</v>
      </c>
      <c r="J11" t="s">
        <v>1979</v>
      </c>
      <c r="K11" s="240" t="str">
        <f t="shared" si="1"/>
        <v>mmmmmmmmmm</v>
      </c>
      <c r="L11" s="385"/>
      <c r="O11" s="48"/>
      <c r="P11" s="960" t="s">
        <v>79</v>
      </c>
      <c r="Q11" s="960"/>
      <c r="R11" s="960"/>
      <c r="S11" s="960"/>
      <c r="T11" s="960"/>
      <c r="U11" s="960"/>
      <c r="V11" s="960"/>
      <c r="X11">
        <v>10</v>
      </c>
      <c r="Y11" s="9">
        <f t="shared" si="0"/>
        <v>55</v>
      </c>
      <c r="Z11" s="13" t="s">
        <v>2180</v>
      </c>
    </row>
    <row r="12" spans="2:28" ht="15.6">
      <c r="B12" s="240" t="s">
        <v>500</v>
      </c>
      <c r="C12" t="s">
        <v>66</v>
      </c>
      <c r="D12" t="s">
        <v>67</v>
      </c>
      <c r="E12" t="s">
        <v>72</v>
      </c>
      <c r="F12" t="s">
        <v>495</v>
      </c>
      <c r="G12" t="s">
        <v>29</v>
      </c>
      <c r="I12" s="240" t="s">
        <v>5</v>
      </c>
      <c r="J12" t="s">
        <v>39</v>
      </c>
      <c r="L12" s="385"/>
      <c r="O12" s="48"/>
      <c r="P12" s="960"/>
      <c r="Q12" s="725"/>
      <c r="R12" s="725"/>
      <c r="S12" s="725"/>
      <c r="T12" s="725"/>
      <c r="U12" s="725"/>
      <c r="V12" s="961"/>
      <c r="X12">
        <v>11</v>
      </c>
      <c r="Y12" s="9">
        <f t="shared" si="0"/>
        <v>66</v>
      </c>
      <c r="Z12" s="13" t="s">
        <v>2181</v>
      </c>
    </row>
    <row r="13" spans="2:28" ht="15.6">
      <c r="B13" s="240" t="s">
        <v>507</v>
      </c>
      <c r="C13" t="s">
        <v>64</v>
      </c>
      <c r="D13" t="s">
        <v>63</v>
      </c>
      <c r="E13" t="s">
        <v>90</v>
      </c>
      <c r="F13" t="s">
        <v>5</v>
      </c>
      <c r="G13" t="s">
        <v>27</v>
      </c>
      <c r="I13" s="240" t="s">
        <v>504</v>
      </c>
      <c r="J13" t="s">
        <v>40</v>
      </c>
      <c r="L13" s="385"/>
      <c r="O13" s="48"/>
      <c r="P13" s="960"/>
      <c r="Q13" s="725"/>
      <c r="R13" s="725"/>
      <c r="S13" s="725"/>
      <c r="T13" s="725"/>
      <c r="U13" s="725"/>
      <c r="V13" s="725"/>
      <c r="X13">
        <v>12</v>
      </c>
      <c r="Y13" s="9">
        <f t="shared" si="0"/>
        <v>78</v>
      </c>
      <c r="Z13" s="13" t="s">
        <v>2182</v>
      </c>
    </row>
    <row r="14" spans="2:28" ht="15.6">
      <c r="K14" t="s">
        <v>2316</v>
      </c>
      <c r="L14" s="385"/>
      <c r="O14" s="48"/>
      <c r="P14" s="960"/>
      <c r="Q14" s="725"/>
      <c r="R14" s="962"/>
      <c r="S14" s="958"/>
      <c r="T14" s="958"/>
      <c r="U14" s="958"/>
      <c r="V14" s="958"/>
      <c r="X14">
        <v>13</v>
      </c>
      <c r="Y14" s="9">
        <f t="shared" si="0"/>
        <v>91</v>
      </c>
      <c r="Z14" s="13" t="s">
        <v>2183</v>
      </c>
    </row>
    <row r="15" spans="2:28" ht="15.6">
      <c r="B15" s="240" t="s">
        <v>38</v>
      </c>
      <c r="C15" t="s">
        <v>20</v>
      </c>
      <c r="E15" s="13" t="s">
        <v>485</v>
      </c>
      <c r="F15" s="263" t="s">
        <v>526</v>
      </c>
      <c r="G15" s="9"/>
      <c r="I15" t="s">
        <v>2</v>
      </c>
      <c r="K15" s="240" t="s">
        <v>95</v>
      </c>
      <c r="L15" s="19">
        <v>3</v>
      </c>
      <c r="O15" s="48"/>
      <c r="P15" s="960"/>
      <c r="Q15" s="963"/>
      <c r="R15" s="960"/>
      <c r="S15" s="958"/>
      <c r="T15" s="958"/>
      <c r="U15" s="958"/>
      <c r="V15" s="958"/>
      <c r="X15">
        <v>14</v>
      </c>
      <c r="Y15" s="9">
        <f t="shared" si="0"/>
        <v>105</v>
      </c>
      <c r="Z15" s="13" t="s">
        <v>2186</v>
      </c>
    </row>
    <row r="16" spans="2:28" ht="15.6">
      <c r="B16" s="240" t="s">
        <v>503</v>
      </c>
      <c r="C16" t="s">
        <v>19</v>
      </c>
      <c r="D16" s="9"/>
      <c r="E16" s="13" t="s">
        <v>538</v>
      </c>
      <c r="F16" t="s">
        <v>90</v>
      </c>
      <c r="I16" t="s">
        <v>3</v>
      </c>
      <c r="K16" s="240" t="s">
        <v>1296</v>
      </c>
      <c r="L16" s="19">
        <v>4</v>
      </c>
      <c r="O16" s="48"/>
      <c r="P16" s="960"/>
      <c r="Q16" s="725"/>
      <c r="R16" s="964"/>
      <c r="S16" s="958"/>
      <c r="T16" s="958"/>
      <c r="U16" s="958"/>
      <c r="V16" s="958"/>
      <c r="X16">
        <v>15</v>
      </c>
      <c r="Y16" s="9">
        <f t="shared" si="0"/>
        <v>120</v>
      </c>
      <c r="Z16" s="893" t="s">
        <v>2184</v>
      </c>
    </row>
    <row r="17" spans="2:28" ht="15.6">
      <c r="B17" s="240" t="s">
        <v>502</v>
      </c>
      <c r="C17" t="s">
        <v>19</v>
      </c>
      <c r="D17" s="9"/>
      <c r="E17" s="13" t="s">
        <v>481</v>
      </c>
      <c r="F17" t="s">
        <v>83</v>
      </c>
      <c r="I17" t="s">
        <v>41</v>
      </c>
      <c r="K17" s="240" t="s">
        <v>1171</v>
      </c>
      <c r="L17" s="19">
        <v>5</v>
      </c>
      <c r="O17" s="48"/>
      <c r="P17" s="960"/>
      <c r="Q17" s="725"/>
      <c r="R17" s="958"/>
      <c r="S17" s="958"/>
      <c r="T17" s="958"/>
      <c r="U17" s="958"/>
      <c r="V17" s="958"/>
      <c r="Z17" s="9"/>
    </row>
    <row r="18" spans="2:28" ht="15.6">
      <c r="B18" s="240" t="s">
        <v>501</v>
      </c>
      <c r="C18" t="s">
        <v>18</v>
      </c>
      <c r="D18" s="9"/>
      <c r="E18" s="13" t="s">
        <v>482</v>
      </c>
      <c r="F18" s="13" t="s">
        <v>89</v>
      </c>
      <c r="I18" t="s">
        <v>42</v>
      </c>
      <c r="O18" s="48"/>
      <c r="P18" s="960"/>
      <c r="Q18" s="964"/>
      <c r="R18" s="725"/>
      <c r="S18" s="725"/>
      <c r="T18" s="725"/>
      <c r="U18" s="725"/>
      <c r="V18" s="964"/>
      <c r="X18" s="379" t="s">
        <v>506</v>
      </c>
      <c r="Y18" s="379"/>
      <c r="Z18" s="379"/>
      <c r="AA18" s="673"/>
      <c r="AB18" s="396">
        <v>1</v>
      </c>
    </row>
    <row r="19" spans="2:28" ht="15.6">
      <c r="B19" s="240" t="s">
        <v>500</v>
      </c>
      <c r="C19" t="s">
        <v>18</v>
      </c>
      <c r="D19" s="9"/>
      <c r="F19" s="9"/>
      <c r="G19" s="9"/>
      <c r="I19" t="s">
        <v>43</v>
      </c>
      <c r="O19" s="48"/>
      <c r="P19" s="960"/>
      <c r="Q19" s="962"/>
      <c r="R19" s="963"/>
      <c r="S19" s="963"/>
      <c r="T19" s="963"/>
      <c r="U19" s="963"/>
      <c r="V19" s="963"/>
      <c r="X19" s="690" t="s">
        <v>51</v>
      </c>
      <c r="Y19" s="24"/>
      <c r="Z19" s="24"/>
      <c r="AA19" s="621"/>
      <c r="AB19" s="767" t="s">
        <v>13</v>
      </c>
    </row>
    <row r="20" spans="2:28" ht="15.6">
      <c r="B20" s="21" t="s">
        <v>533</v>
      </c>
      <c r="C20" s="12" t="s">
        <v>534</v>
      </c>
      <c r="D20" s="16"/>
      <c r="E20" s="16" t="s">
        <v>572</v>
      </c>
      <c r="F20" s="16" t="s">
        <v>573</v>
      </c>
      <c r="G20" s="12" t="s">
        <v>574</v>
      </c>
      <c r="H20" s="17"/>
      <c r="I20" s="17"/>
      <c r="J20" s="17"/>
      <c r="K20" s="17"/>
      <c r="L20" s="17"/>
      <c r="M20" s="12"/>
      <c r="O20" s="48"/>
      <c r="P20" s="960"/>
      <c r="Q20" s="962"/>
      <c r="R20" s="725"/>
      <c r="S20" s="725"/>
      <c r="T20" s="725"/>
      <c r="U20" s="725"/>
      <c r="V20" s="964"/>
      <c r="X20" s="690" t="s">
        <v>1334</v>
      </c>
      <c r="Y20" s="24"/>
      <c r="Z20" s="24"/>
      <c r="AA20" s="621"/>
      <c r="AB20" s="767" t="s">
        <v>95</v>
      </c>
    </row>
    <row r="21" spans="2:28" ht="15.6">
      <c r="B21" s="20" t="s">
        <v>8</v>
      </c>
      <c r="C21" s="20" t="s">
        <v>435</v>
      </c>
      <c r="D21" s="16" t="s">
        <v>527</v>
      </c>
      <c r="E21" s="17" t="s">
        <v>435</v>
      </c>
      <c r="F21" s="17" t="s">
        <v>8</v>
      </c>
      <c r="G21" s="17" t="s">
        <v>8</v>
      </c>
      <c r="H21" s="19">
        <v>1</v>
      </c>
      <c r="I21" s="240" t="s">
        <v>95</v>
      </c>
      <c r="J21" s="240" t="s">
        <v>13</v>
      </c>
      <c r="K21" s="17" t="s">
        <v>1310</v>
      </c>
      <c r="L21" s="11">
        <v>1</v>
      </c>
      <c r="M21" s="10" t="s">
        <v>57</v>
      </c>
      <c r="N21" s="18" t="s">
        <v>72</v>
      </c>
      <c r="O21" s="48"/>
      <c r="P21" s="960"/>
      <c r="Q21" s="962"/>
      <c r="R21" s="962"/>
      <c r="S21" s="962"/>
      <c r="T21" s="962"/>
      <c r="U21" s="962"/>
      <c r="V21" s="962"/>
      <c r="X21" s="690" t="s">
        <v>56</v>
      </c>
      <c r="Y21" s="24"/>
      <c r="Z21" s="24"/>
      <c r="AA21" s="621"/>
      <c r="AB21" s="767" t="s">
        <v>13</v>
      </c>
    </row>
    <row r="22" spans="2:28" ht="15.6">
      <c r="B22" s="20" t="s">
        <v>9</v>
      </c>
      <c r="C22" s="20" t="s">
        <v>437</v>
      </c>
      <c r="D22" s="16" t="s">
        <v>528</v>
      </c>
      <c r="E22" s="17" t="s">
        <v>9</v>
      </c>
      <c r="F22" s="17" t="s">
        <v>437</v>
      </c>
      <c r="G22" s="17" t="s">
        <v>9</v>
      </c>
      <c r="H22" s="19">
        <v>2</v>
      </c>
      <c r="I22" s="240" t="s">
        <v>1296</v>
      </c>
      <c r="J22" s="240" t="s">
        <v>6</v>
      </c>
      <c r="K22" s="17" t="s">
        <v>1309</v>
      </c>
      <c r="L22" s="11">
        <v>2</v>
      </c>
      <c r="M22" s="10" t="s">
        <v>53</v>
      </c>
      <c r="N22" s="18" t="s">
        <v>90</v>
      </c>
      <c r="O22" s="48"/>
      <c r="P22" s="960"/>
      <c r="Q22" s="964"/>
      <c r="R22" s="964"/>
      <c r="S22" s="964"/>
      <c r="T22" s="964"/>
      <c r="U22" s="964"/>
      <c r="V22" s="725"/>
      <c r="X22" s="690" t="s">
        <v>57</v>
      </c>
      <c r="Y22" s="24"/>
      <c r="Z22" s="24"/>
      <c r="AA22" s="621"/>
      <c r="AB22" s="767" t="s">
        <v>13</v>
      </c>
    </row>
    <row r="23" spans="2:28" ht="15.6">
      <c r="B23" s="20" t="s">
        <v>172</v>
      </c>
      <c r="C23" s="20" t="s">
        <v>530</v>
      </c>
      <c r="D23" s="16" t="s">
        <v>529</v>
      </c>
      <c r="E23" s="17" t="s">
        <v>172</v>
      </c>
      <c r="F23" s="17" t="s">
        <v>93</v>
      </c>
      <c r="G23" s="17" t="s">
        <v>530</v>
      </c>
      <c r="H23" s="19">
        <v>3</v>
      </c>
      <c r="I23" s="240" t="s">
        <v>1171</v>
      </c>
      <c r="J23" s="240" t="s">
        <v>4</v>
      </c>
      <c r="K23" s="17" t="s">
        <v>1308</v>
      </c>
      <c r="L23" s="11">
        <v>3</v>
      </c>
      <c r="M23" s="10" t="s">
        <v>52</v>
      </c>
      <c r="N23" s="18" t="s">
        <v>90</v>
      </c>
      <c r="O23" s="48"/>
      <c r="P23" s="960"/>
      <c r="Q23" s="962"/>
      <c r="R23" s="960"/>
      <c r="S23" s="960"/>
      <c r="T23" s="960"/>
      <c r="U23" s="960"/>
      <c r="V23" s="960"/>
      <c r="X23" s="691" t="s">
        <v>88</v>
      </c>
      <c r="Y23" s="25"/>
      <c r="Z23" s="25"/>
      <c r="AA23" s="255"/>
      <c r="AB23" s="249" t="s">
        <v>13</v>
      </c>
    </row>
    <row r="24" spans="2:28" ht="15.6">
      <c r="B24" s="20" t="s">
        <v>438</v>
      </c>
      <c r="C24" s="20" t="s">
        <v>8</v>
      </c>
      <c r="E24" s="17" t="s">
        <v>93</v>
      </c>
      <c r="F24" s="17"/>
      <c r="G24" s="17" t="s">
        <v>93</v>
      </c>
      <c r="H24" s="19">
        <v>4</v>
      </c>
      <c r="I24" s="240" t="s">
        <v>1292</v>
      </c>
      <c r="J24" s="240" t="s">
        <v>31</v>
      </c>
      <c r="K24" s="17" t="s">
        <v>1307</v>
      </c>
      <c r="L24" s="11">
        <v>4</v>
      </c>
      <c r="M24" s="10" t="s">
        <v>87</v>
      </c>
      <c r="N24" s="18" t="s">
        <v>73</v>
      </c>
      <c r="O24" s="48"/>
      <c r="P24" s="960"/>
      <c r="Q24" s="962"/>
      <c r="R24" s="964"/>
      <c r="S24" s="964"/>
      <c r="T24" s="964"/>
      <c r="U24" s="964"/>
      <c r="V24" s="964"/>
      <c r="Z24" s="9"/>
    </row>
    <row r="25" spans="2:28" ht="15.6">
      <c r="B25" s="20"/>
      <c r="C25" s="20" t="s">
        <v>9</v>
      </c>
      <c r="D25" s="11"/>
      <c r="E25" s="11"/>
      <c r="F25" s="11"/>
      <c r="G25" s="18"/>
      <c r="H25" s="19">
        <v>5</v>
      </c>
      <c r="I25" s="240" t="s">
        <v>499</v>
      </c>
      <c r="J25" s="240" t="s">
        <v>5</v>
      </c>
      <c r="K25" s="17" t="s">
        <v>1306</v>
      </c>
      <c r="L25" s="11">
        <v>5</v>
      </c>
      <c r="M25" s="10" t="s">
        <v>56</v>
      </c>
      <c r="N25" s="18" t="s">
        <v>72</v>
      </c>
      <c r="O25" s="48"/>
      <c r="P25" s="960"/>
      <c r="Q25" s="962"/>
      <c r="R25" s="965"/>
      <c r="S25" s="725"/>
      <c r="T25" s="725"/>
      <c r="U25" s="725"/>
      <c r="V25" s="725"/>
      <c r="X25">
        <v>1</v>
      </c>
      <c r="Y25" s="240" t="s">
        <v>83</v>
      </c>
      <c r="Z25" s="9"/>
    </row>
    <row r="26" spans="2:28" ht="15.6">
      <c r="B26" s="20"/>
      <c r="C26" s="20" t="s">
        <v>172</v>
      </c>
      <c r="D26" s="17"/>
      <c r="E26" s="11"/>
      <c r="F26" s="11"/>
      <c r="G26" s="18"/>
      <c r="H26" s="19">
        <v>6</v>
      </c>
      <c r="I26" t="s">
        <v>1325</v>
      </c>
      <c r="K26" s="17" t="s">
        <v>2191</v>
      </c>
      <c r="L26" s="17"/>
      <c r="M26" s="10" t="s">
        <v>54</v>
      </c>
      <c r="N26" s="18" t="s">
        <v>89</v>
      </c>
      <c r="O26" s="49"/>
      <c r="P26" s="960"/>
      <c r="Q26" s="725"/>
      <c r="R26" s="725"/>
      <c r="S26" s="725"/>
      <c r="T26" s="962"/>
      <c r="U26" s="962"/>
      <c r="V26" s="962"/>
      <c r="X26">
        <v>2</v>
      </c>
      <c r="Y26" s="240" t="s">
        <v>90</v>
      </c>
      <c r="Z26" s="9"/>
    </row>
    <row r="27" spans="2:28" ht="15.6">
      <c r="B27" s="20"/>
      <c r="C27" s="20" t="s">
        <v>438</v>
      </c>
      <c r="D27" s="17"/>
      <c r="E27" s="11"/>
      <c r="F27" s="11"/>
      <c r="G27" s="18"/>
      <c r="H27" s="19">
        <v>7</v>
      </c>
      <c r="I27" t="s">
        <v>13</v>
      </c>
      <c r="J27" s="382">
        <v>2</v>
      </c>
      <c r="K27" s="17" t="s">
        <v>1706</v>
      </c>
      <c r="L27" s="17"/>
      <c r="M27" s="10" t="s">
        <v>88</v>
      </c>
      <c r="N27" s="18" t="s">
        <v>73</v>
      </c>
      <c r="O27" s="49"/>
      <c r="P27" s="960"/>
      <c r="Q27" s="960"/>
      <c r="R27" s="960"/>
      <c r="S27" s="960"/>
      <c r="T27" s="960"/>
      <c r="U27" s="960"/>
      <c r="V27" s="960"/>
      <c r="X27">
        <v>3</v>
      </c>
      <c r="Y27" s="240" t="s">
        <v>89</v>
      </c>
      <c r="Z27" s="9"/>
    </row>
    <row r="28" spans="2:28" ht="15.6">
      <c r="B28" s="10"/>
      <c r="C28" s="17"/>
      <c r="D28" s="17"/>
      <c r="E28" s="11"/>
      <c r="F28" s="11"/>
      <c r="G28" s="18"/>
      <c r="H28" s="19">
        <v>8</v>
      </c>
      <c r="I28" t="s">
        <v>6</v>
      </c>
      <c r="J28" s="382">
        <v>2</v>
      </c>
      <c r="K28" s="17" t="s">
        <v>2192</v>
      </c>
      <c r="L28" s="17"/>
      <c r="M28" s="10" t="s">
        <v>27</v>
      </c>
      <c r="N28" s="18" t="s">
        <v>83</v>
      </c>
      <c r="O28" s="49"/>
      <c r="P28" s="960"/>
      <c r="Q28" s="960"/>
      <c r="R28" s="960"/>
      <c r="S28" s="960"/>
      <c r="T28" s="725"/>
      <c r="U28" s="725"/>
      <c r="V28" s="958"/>
      <c r="X28">
        <v>4</v>
      </c>
      <c r="Y28" s="240" t="s">
        <v>72</v>
      </c>
      <c r="Z28" s="9"/>
    </row>
    <row r="29" spans="2:28" ht="15.6">
      <c r="B29" s="10"/>
      <c r="C29" s="17"/>
      <c r="D29" s="17"/>
      <c r="E29" s="11"/>
      <c r="F29" s="11"/>
      <c r="G29" s="18"/>
      <c r="H29" s="19">
        <v>9</v>
      </c>
      <c r="I29" t="s">
        <v>4</v>
      </c>
      <c r="J29" s="382">
        <v>3</v>
      </c>
      <c r="K29" s="17" t="s">
        <v>2193</v>
      </c>
      <c r="L29" s="17"/>
      <c r="M29" s="10" t="s">
        <v>55</v>
      </c>
      <c r="N29" s="18" t="s">
        <v>89</v>
      </c>
      <c r="O29" s="49"/>
      <c r="P29" s="960"/>
      <c r="Q29" s="725"/>
      <c r="R29" s="725"/>
      <c r="S29" s="725"/>
      <c r="T29" s="962"/>
      <c r="U29" s="962"/>
      <c r="V29" s="962"/>
      <c r="X29">
        <v>5</v>
      </c>
      <c r="Y29" s="240" t="s">
        <v>73</v>
      </c>
      <c r="Z29" s="9"/>
    </row>
    <row r="30" spans="2:28">
      <c r="H30">
        <v>10</v>
      </c>
      <c r="I30" t="s">
        <v>31</v>
      </c>
      <c r="J30" s="382">
        <v>3</v>
      </c>
      <c r="K30" t="s">
        <v>2194</v>
      </c>
      <c r="O30" s="49"/>
      <c r="P30" s="958"/>
      <c r="Q30" s="958"/>
      <c r="R30" s="958"/>
      <c r="S30" s="958"/>
      <c r="T30" s="958"/>
      <c r="U30" s="958"/>
      <c r="V30" s="958"/>
      <c r="X30">
        <v>6</v>
      </c>
      <c r="Y30" s="240" t="s">
        <v>2342</v>
      </c>
      <c r="Z30" s="9"/>
    </row>
    <row r="31" spans="2:28" ht="15.6">
      <c r="B31" s="42" t="s">
        <v>84</v>
      </c>
      <c r="C31" s="1" t="s">
        <v>15</v>
      </c>
      <c r="D31" s="1" t="s">
        <v>16</v>
      </c>
      <c r="E31" s="1" t="s">
        <v>17</v>
      </c>
      <c r="F31" s="1" t="s">
        <v>79</v>
      </c>
      <c r="I31" t="s">
        <v>5</v>
      </c>
      <c r="J31" s="382">
        <v>4</v>
      </c>
      <c r="L31" s="399" t="s">
        <v>783</v>
      </c>
      <c r="M31" s="399" t="s">
        <v>792</v>
      </c>
      <c r="P31" s="958"/>
      <c r="Q31" s="966"/>
      <c r="R31" s="966"/>
      <c r="S31" s="958"/>
      <c r="T31" s="958"/>
      <c r="U31" s="958"/>
      <c r="V31" s="958"/>
      <c r="X31">
        <v>7</v>
      </c>
      <c r="Y31" s="240" t="s">
        <v>2343</v>
      </c>
      <c r="Z31" s="9"/>
    </row>
    <row r="32" spans="2:28" ht="15.6">
      <c r="B32" s="43" t="s">
        <v>13</v>
      </c>
      <c r="C32" s="1" t="s">
        <v>23</v>
      </c>
      <c r="D32" s="1" t="s">
        <v>24</v>
      </c>
      <c r="E32" s="1" t="s">
        <v>91</v>
      </c>
      <c r="F32" s="1" t="s">
        <v>194</v>
      </c>
      <c r="I32" t="s">
        <v>513</v>
      </c>
      <c r="J32" s="382">
        <v>5</v>
      </c>
      <c r="L32" t="s">
        <v>74</v>
      </c>
      <c r="M32" t="s">
        <v>75</v>
      </c>
      <c r="P32" s="958"/>
      <c r="Q32" s="966"/>
      <c r="R32" s="966"/>
      <c r="S32" s="958"/>
      <c r="T32" s="958"/>
      <c r="U32" s="958"/>
      <c r="V32" s="958"/>
      <c r="X32">
        <v>8</v>
      </c>
      <c r="Y32" s="240" t="s">
        <v>2344</v>
      </c>
      <c r="Z32" s="9"/>
    </row>
    <row r="33" spans="2:26" ht="15.6">
      <c r="B33" s="43" t="s">
        <v>6</v>
      </c>
      <c r="C33" s="1" t="s">
        <v>23</v>
      </c>
      <c r="D33" s="1" t="s">
        <v>24</v>
      </c>
      <c r="E33" s="1" t="s">
        <v>91</v>
      </c>
      <c r="F33" s="1" t="s">
        <v>194</v>
      </c>
      <c r="I33" t="s">
        <v>1326</v>
      </c>
      <c r="J33" s="382">
        <v>5</v>
      </c>
      <c r="L33" t="s">
        <v>1338</v>
      </c>
      <c r="M33" t="s">
        <v>1397</v>
      </c>
      <c r="O33" s="232" t="s">
        <v>95</v>
      </c>
      <c r="P33" s="958"/>
      <c r="Q33" s="966"/>
      <c r="R33" s="958"/>
      <c r="S33" s="958"/>
      <c r="T33" s="958"/>
      <c r="U33" s="958"/>
      <c r="V33" s="958"/>
      <c r="X33">
        <v>9</v>
      </c>
      <c r="Y33" s="240" t="s">
        <v>2345</v>
      </c>
      <c r="Z33" s="9"/>
    </row>
    <row r="34" spans="2:26" ht="15.6">
      <c r="B34" s="43" t="s">
        <v>4</v>
      </c>
      <c r="C34" s="1" t="s">
        <v>22</v>
      </c>
      <c r="D34" s="1" t="s">
        <v>23</v>
      </c>
      <c r="E34" s="1" t="s">
        <v>24</v>
      </c>
      <c r="F34" s="1" t="s">
        <v>91</v>
      </c>
      <c r="G34" s="1"/>
      <c r="I34" t="s">
        <v>1327</v>
      </c>
      <c r="J34" s="382">
        <v>6</v>
      </c>
      <c r="L34" t="s">
        <v>1391</v>
      </c>
      <c r="M34" t="s">
        <v>1398</v>
      </c>
      <c r="O34" s="232" t="s">
        <v>95</v>
      </c>
      <c r="P34" s="958"/>
      <c r="Q34" s="966"/>
      <c r="R34" s="958"/>
      <c r="S34" s="958"/>
      <c r="T34" s="958"/>
      <c r="U34" s="958"/>
      <c r="V34" s="958"/>
      <c r="X34">
        <v>10</v>
      </c>
      <c r="Y34" s="240" t="s">
        <v>2346</v>
      </c>
      <c r="Z34" s="9"/>
    </row>
    <row r="35" spans="2:26" ht="15.6">
      <c r="B35" s="43" t="s">
        <v>31</v>
      </c>
      <c r="C35" s="1" t="s">
        <v>22</v>
      </c>
      <c r="D35" s="1" t="s">
        <v>23</v>
      </c>
      <c r="E35" s="1" t="s">
        <v>24</v>
      </c>
      <c r="F35" s="1" t="s">
        <v>91</v>
      </c>
      <c r="I35" t="s">
        <v>1328</v>
      </c>
      <c r="J35" s="382">
        <v>6</v>
      </c>
      <c r="L35" t="s">
        <v>1339</v>
      </c>
      <c r="M35" t="s">
        <v>1392</v>
      </c>
      <c r="O35" s="49"/>
      <c r="P35" s="958"/>
      <c r="Q35" s="966"/>
      <c r="R35" s="958"/>
      <c r="S35" s="958"/>
      <c r="T35" s="958"/>
      <c r="U35" s="958"/>
      <c r="V35" s="958"/>
      <c r="Z35" s="9"/>
    </row>
    <row r="36" spans="2:26" ht="15.6">
      <c r="B36" s="43" t="s">
        <v>5</v>
      </c>
      <c r="C36" s="1" t="s">
        <v>21</v>
      </c>
      <c r="D36" s="1" t="s">
        <v>22</v>
      </c>
      <c r="E36" s="1" t="s">
        <v>23</v>
      </c>
      <c r="F36" s="1" t="s">
        <v>24</v>
      </c>
      <c r="I36" t="s">
        <v>38</v>
      </c>
      <c r="J36" s="382">
        <v>7</v>
      </c>
      <c r="L36" t="s">
        <v>787</v>
      </c>
      <c r="M36" t="s">
        <v>1393</v>
      </c>
      <c r="O36" s="232" t="s">
        <v>95</v>
      </c>
      <c r="P36" s="958"/>
      <c r="Q36" s="966"/>
      <c r="R36" s="958"/>
      <c r="S36" s="958"/>
      <c r="T36" s="958"/>
      <c r="U36" s="958"/>
      <c r="V36" s="958"/>
      <c r="Z36" s="9"/>
    </row>
    <row r="37" spans="2:26" ht="15.6">
      <c r="I37" t="s">
        <v>10</v>
      </c>
      <c r="J37" s="382">
        <v>1</v>
      </c>
      <c r="L37" t="s">
        <v>282</v>
      </c>
      <c r="M37" t="s">
        <v>1394</v>
      </c>
      <c r="O37" s="232" t="s">
        <v>95</v>
      </c>
      <c r="P37" s="958"/>
      <c r="Q37" s="966"/>
      <c r="R37" s="958"/>
      <c r="S37" s="962"/>
      <c r="T37" s="958"/>
      <c r="U37" s="958"/>
      <c r="V37" s="958"/>
      <c r="Z37" s="9"/>
    </row>
    <row r="38" spans="2:26" ht="15.6">
      <c r="B38" s="17" t="s">
        <v>851</v>
      </c>
      <c r="D38" s="344" t="s">
        <v>930</v>
      </c>
      <c r="F38" s="345" t="s">
        <v>1009</v>
      </c>
      <c r="H38" s="14" t="s">
        <v>1088</v>
      </c>
      <c r="L38" t="s">
        <v>788</v>
      </c>
      <c r="M38" t="s">
        <v>578</v>
      </c>
      <c r="O38" s="49"/>
      <c r="P38" s="958"/>
      <c r="Q38" s="966"/>
      <c r="R38" s="958"/>
      <c r="S38" s="958"/>
      <c r="T38" s="958"/>
      <c r="U38" s="958"/>
      <c r="V38" s="958"/>
      <c r="Z38" s="9"/>
    </row>
    <row r="39" spans="2:26" ht="15.6">
      <c r="B39" s="48" t="s">
        <v>852</v>
      </c>
      <c r="D39" s="48" t="s">
        <v>931</v>
      </c>
      <c r="F39" s="48" t="s">
        <v>1010</v>
      </c>
      <c r="G39" s="69"/>
      <c r="H39" t="s">
        <v>1089</v>
      </c>
      <c r="L39" t="s">
        <v>1342</v>
      </c>
      <c r="M39" t="s">
        <v>519</v>
      </c>
      <c r="O39" s="232" t="s">
        <v>95</v>
      </c>
      <c r="P39" s="958"/>
      <c r="Q39" s="966"/>
      <c r="R39" s="958"/>
      <c r="S39" s="958"/>
      <c r="T39" s="958"/>
      <c r="U39" s="958"/>
      <c r="V39" s="958"/>
      <c r="Z39" s="9"/>
    </row>
    <row r="40" spans="2:26" ht="15.6">
      <c r="B40" s="48" t="s">
        <v>853</v>
      </c>
      <c r="D40" s="48" t="s">
        <v>932</v>
      </c>
      <c r="F40" s="48" t="s">
        <v>1011</v>
      </c>
      <c r="G40" s="69"/>
      <c r="H40" t="s">
        <v>1090</v>
      </c>
      <c r="I40" t="s">
        <v>1091</v>
      </c>
      <c r="J40" t="s">
        <v>1092</v>
      </c>
      <c r="K40" t="s">
        <v>1093</v>
      </c>
      <c r="L40" t="s">
        <v>1275</v>
      </c>
      <c r="M40" t="s">
        <v>1395</v>
      </c>
      <c r="O40" s="232" t="s">
        <v>95</v>
      </c>
      <c r="P40" s="958"/>
      <c r="Q40" s="966"/>
      <c r="R40" s="958"/>
      <c r="S40" s="962"/>
      <c r="T40" s="958"/>
      <c r="U40" s="958"/>
      <c r="V40" s="958"/>
      <c r="Z40" s="9"/>
    </row>
    <row r="41" spans="2:26" ht="15.6">
      <c r="B41" s="48" t="s">
        <v>854</v>
      </c>
      <c r="D41" s="48" t="s">
        <v>933</v>
      </c>
      <c r="F41" s="48" t="s">
        <v>1012</v>
      </c>
      <c r="G41" s="69"/>
      <c r="H41" t="s">
        <v>1094</v>
      </c>
      <c r="I41" t="s">
        <v>1095</v>
      </c>
      <c r="J41" t="s">
        <v>1096</v>
      </c>
      <c r="K41" t="s">
        <v>1097</v>
      </c>
      <c r="L41" t="s">
        <v>1344</v>
      </c>
      <c r="M41" t="s">
        <v>1396</v>
      </c>
      <c r="O41" s="49"/>
      <c r="Q41" s="1"/>
      <c r="Z41" s="9"/>
    </row>
    <row r="42" spans="2:26" ht="15.6">
      <c r="B42" s="48" t="s">
        <v>855</v>
      </c>
      <c r="D42" s="48" t="s">
        <v>934</v>
      </c>
      <c r="F42" s="48" t="s">
        <v>1013</v>
      </c>
      <c r="G42" s="69"/>
      <c r="H42" t="s">
        <v>1098</v>
      </c>
      <c r="I42" t="s">
        <v>1099</v>
      </c>
      <c r="J42" t="s">
        <v>1092</v>
      </c>
      <c r="K42" t="s">
        <v>1100</v>
      </c>
      <c r="O42" s="232" t="s">
        <v>95</v>
      </c>
      <c r="Q42" s="1"/>
      <c r="Z42" s="9"/>
    </row>
    <row r="43" spans="2:26" ht="15.6">
      <c r="B43" s="48" t="s">
        <v>856</v>
      </c>
      <c r="D43" s="48" t="s">
        <v>935</v>
      </c>
      <c r="F43" s="48" t="s">
        <v>1014</v>
      </c>
      <c r="G43" s="69"/>
      <c r="H43" t="s">
        <v>1101</v>
      </c>
      <c r="I43" t="s">
        <v>1102</v>
      </c>
      <c r="J43" t="s">
        <v>1092</v>
      </c>
      <c r="K43" t="s">
        <v>1103</v>
      </c>
      <c r="O43" s="232" t="s">
        <v>95</v>
      </c>
      <c r="Q43" s="1"/>
      <c r="S43" s="257"/>
      <c r="Z43" s="9"/>
    </row>
    <row r="44" spans="2:26" ht="15.6">
      <c r="B44" s="48" t="s">
        <v>857</v>
      </c>
      <c r="D44" s="48" t="s">
        <v>936</v>
      </c>
      <c r="F44" s="48" t="s">
        <v>1015</v>
      </c>
      <c r="G44" s="69"/>
      <c r="H44" t="s">
        <v>1104</v>
      </c>
      <c r="I44" t="s">
        <v>1095</v>
      </c>
      <c r="J44" t="s">
        <v>1092</v>
      </c>
      <c r="K44" t="s">
        <v>1100</v>
      </c>
      <c r="O44" s="49"/>
      <c r="Q44" s="1"/>
      <c r="Z44" s="9"/>
    </row>
    <row r="45" spans="2:26" ht="15.6">
      <c r="B45" s="48" t="s">
        <v>858</v>
      </c>
      <c r="D45" s="48" t="s">
        <v>937</v>
      </c>
      <c r="F45" s="48" t="s">
        <v>1016</v>
      </c>
      <c r="G45" s="69"/>
      <c r="H45" t="s">
        <v>1105</v>
      </c>
      <c r="I45" t="s">
        <v>1099</v>
      </c>
      <c r="J45" t="s">
        <v>1106</v>
      </c>
      <c r="K45" t="s">
        <v>1107</v>
      </c>
      <c r="O45" s="232" t="s">
        <v>95</v>
      </c>
      <c r="Q45" s="1"/>
    </row>
    <row r="46" spans="2:26" ht="15.6">
      <c r="B46" s="48" t="s">
        <v>859</v>
      </c>
      <c r="D46" s="48" t="s">
        <v>938</v>
      </c>
      <c r="F46" s="48" t="s">
        <v>1017</v>
      </c>
      <c r="G46" s="69"/>
      <c r="H46" t="s">
        <v>1108</v>
      </c>
      <c r="I46" t="s">
        <v>1109</v>
      </c>
      <c r="J46" t="s">
        <v>1106</v>
      </c>
      <c r="K46" t="s">
        <v>1110</v>
      </c>
      <c r="O46" s="232" t="s">
        <v>95</v>
      </c>
      <c r="P46" s="257"/>
      <c r="Q46" s="1"/>
      <c r="S46" s="257"/>
    </row>
    <row r="47" spans="2:26">
      <c r="B47" s="48" t="s">
        <v>860</v>
      </c>
      <c r="D47" s="48" t="s">
        <v>939</v>
      </c>
      <c r="F47" s="48" t="s">
        <v>1018</v>
      </c>
      <c r="G47" s="69"/>
      <c r="H47" t="s">
        <v>1111</v>
      </c>
      <c r="I47" t="s">
        <v>1112</v>
      </c>
      <c r="J47" t="s">
        <v>1092</v>
      </c>
      <c r="K47" t="s">
        <v>1093</v>
      </c>
      <c r="O47" s="49"/>
    </row>
    <row r="48" spans="2:26">
      <c r="B48" s="48" t="s">
        <v>861</v>
      </c>
      <c r="D48" s="48" t="s">
        <v>940</v>
      </c>
      <c r="F48" s="48" t="s">
        <v>1019</v>
      </c>
      <c r="G48" s="69"/>
      <c r="H48" t="s">
        <v>1113</v>
      </c>
      <c r="I48" t="s">
        <v>1112</v>
      </c>
      <c r="J48" t="s">
        <v>1114</v>
      </c>
      <c r="K48" t="s">
        <v>1115</v>
      </c>
      <c r="O48" s="49"/>
      <c r="Q48" t="s">
        <v>189</v>
      </c>
      <c r="U48">
        <v>-1</v>
      </c>
    </row>
    <row r="49" spans="2:21">
      <c r="B49" s="48" t="s">
        <v>862</v>
      </c>
      <c r="D49" s="48" t="s">
        <v>941</v>
      </c>
      <c r="F49" s="48" t="s">
        <v>1020</v>
      </c>
      <c r="G49" s="69"/>
      <c r="K49" t="s">
        <v>1116</v>
      </c>
      <c r="O49" s="49"/>
      <c r="Q49" t="s">
        <v>190</v>
      </c>
      <c r="U49" t="s">
        <v>526</v>
      </c>
    </row>
    <row r="50" spans="2:21">
      <c r="B50" s="48" t="s">
        <v>863</v>
      </c>
      <c r="D50" s="48" t="s">
        <v>942</v>
      </c>
      <c r="F50" s="48" t="s">
        <v>1021</v>
      </c>
      <c r="G50" s="69"/>
      <c r="H50" t="s">
        <v>1117</v>
      </c>
      <c r="I50" t="s">
        <v>1109</v>
      </c>
      <c r="J50" t="s">
        <v>1118</v>
      </c>
      <c r="K50" t="s">
        <v>1119</v>
      </c>
      <c r="O50" s="49"/>
      <c r="Q50" t="s">
        <v>191</v>
      </c>
      <c r="U50">
        <v>-2</v>
      </c>
    </row>
    <row r="51" spans="2:21">
      <c r="B51" s="48" t="s">
        <v>864</v>
      </c>
      <c r="D51" s="48" t="s">
        <v>943</v>
      </c>
      <c r="F51" s="48" t="s">
        <v>1022</v>
      </c>
      <c r="G51" s="69"/>
      <c r="H51" s="14" t="s">
        <v>1120</v>
      </c>
      <c r="O51" s="49"/>
      <c r="Q51" t="s">
        <v>192</v>
      </c>
      <c r="U51" t="s">
        <v>526</v>
      </c>
    </row>
    <row r="52" spans="2:21">
      <c r="B52" s="48" t="s">
        <v>865</v>
      </c>
      <c r="D52" s="48" t="s">
        <v>944</v>
      </c>
      <c r="F52" s="48" t="s">
        <v>1023</v>
      </c>
      <c r="G52" s="69"/>
      <c r="H52" t="s">
        <v>1089</v>
      </c>
      <c r="O52" s="49"/>
      <c r="Q52" t="s">
        <v>193</v>
      </c>
      <c r="U52">
        <v>-3</v>
      </c>
    </row>
    <row r="53" spans="2:21">
      <c r="B53" s="48" t="s">
        <v>866</v>
      </c>
      <c r="D53" s="48" t="s">
        <v>945</v>
      </c>
      <c r="F53" s="48" t="s">
        <v>1024</v>
      </c>
      <c r="G53" s="69"/>
      <c r="H53" t="s">
        <v>1121</v>
      </c>
      <c r="I53" t="s">
        <v>1122</v>
      </c>
      <c r="J53" t="s">
        <v>1123</v>
      </c>
      <c r="K53" t="s">
        <v>1124</v>
      </c>
      <c r="O53" s="49"/>
    </row>
    <row r="54" spans="2:21">
      <c r="B54" s="48" t="s">
        <v>867</v>
      </c>
      <c r="D54" s="48" t="s">
        <v>946</v>
      </c>
      <c r="F54" s="48" t="s">
        <v>1025</v>
      </c>
      <c r="G54" s="69"/>
      <c r="H54" t="s">
        <v>1125</v>
      </c>
      <c r="I54" t="s">
        <v>1126</v>
      </c>
      <c r="J54" t="s">
        <v>1127</v>
      </c>
      <c r="K54" t="s">
        <v>1128</v>
      </c>
      <c r="O54" s="49"/>
    </row>
    <row r="55" spans="2:21">
      <c r="B55" s="48" t="s">
        <v>868</v>
      </c>
      <c r="D55" s="48" t="s">
        <v>947</v>
      </c>
      <c r="F55" s="48" t="s">
        <v>1026</v>
      </c>
      <c r="G55" s="69"/>
      <c r="H55" t="s">
        <v>1129</v>
      </c>
      <c r="I55" t="s">
        <v>1122</v>
      </c>
      <c r="J55" t="s">
        <v>1092</v>
      </c>
      <c r="K55" t="s">
        <v>1130</v>
      </c>
      <c r="O55" s="49"/>
      <c r="P55" t="s">
        <v>506</v>
      </c>
    </row>
    <row r="56" spans="2:21">
      <c r="B56" s="48" t="s">
        <v>869</v>
      </c>
      <c r="D56" s="48" t="s">
        <v>948</v>
      </c>
      <c r="F56" s="48" t="s">
        <v>1027</v>
      </c>
      <c r="G56" s="69"/>
      <c r="H56" t="s">
        <v>1131</v>
      </c>
      <c r="I56" t="s">
        <v>1091</v>
      </c>
      <c r="J56" t="s">
        <v>1107</v>
      </c>
      <c r="K56" t="s">
        <v>1132</v>
      </c>
      <c r="O56" s="48"/>
      <c r="P56" t="s">
        <v>1466</v>
      </c>
    </row>
    <row r="57" spans="2:21">
      <c r="B57" s="48" t="s">
        <v>870</v>
      </c>
      <c r="D57" s="48" t="s">
        <v>949</v>
      </c>
      <c r="F57" s="48" t="s">
        <v>1028</v>
      </c>
      <c r="G57" s="69"/>
      <c r="O57" s="48"/>
      <c r="P57" t="s">
        <v>1467</v>
      </c>
    </row>
    <row r="58" spans="2:21">
      <c r="B58" s="48" t="s">
        <v>871</v>
      </c>
      <c r="D58" s="48" t="s">
        <v>950</v>
      </c>
      <c r="F58" s="48" t="s">
        <v>1029</v>
      </c>
      <c r="G58" s="69"/>
      <c r="H58" s="14" t="s">
        <v>1133</v>
      </c>
      <c r="O58" s="48"/>
      <c r="P58" t="s">
        <v>1468</v>
      </c>
    </row>
    <row r="59" spans="2:21">
      <c r="B59" s="48" t="s">
        <v>872</v>
      </c>
      <c r="D59" s="48" t="s">
        <v>951</v>
      </c>
      <c r="F59" s="48" t="s">
        <v>1030</v>
      </c>
      <c r="G59" s="69"/>
      <c r="H59" t="s">
        <v>1093</v>
      </c>
      <c r="I59" t="s">
        <v>1134</v>
      </c>
      <c r="O59" s="48"/>
    </row>
    <row r="60" spans="2:21" ht="15">
      <c r="B60" s="48" t="s">
        <v>873</v>
      </c>
      <c r="D60" s="48" t="s">
        <v>952</v>
      </c>
      <c r="F60" s="48" t="s">
        <v>1031</v>
      </c>
      <c r="G60" s="69"/>
      <c r="H60" t="s">
        <v>1135</v>
      </c>
      <c r="I60" t="s">
        <v>1122</v>
      </c>
      <c r="J60" t="s">
        <v>1114</v>
      </c>
      <c r="K60" t="s">
        <v>1136</v>
      </c>
      <c r="O60" s="48"/>
      <c r="P60" s="644" t="s">
        <v>1851</v>
      </c>
    </row>
    <row r="61" spans="2:21">
      <c r="B61" s="48" t="s">
        <v>874</v>
      </c>
      <c r="D61" s="48" t="s">
        <v>953</v>
      </c>
      <c r="F61" s="48" t="s">
        <v>1032</v>
      </c>
      <c r="G61" s="69"/>
      <c r="H61" t="s">
        <v>1137</v>
      </c>
      <c r="I61" t="s">
        <v>1138</v>
      </c>
      <c r="J61" t="s">
        <v>1092</v>
      </c>
      <c r="K61" t="s">
        <v>1136</v>
      </c>
      <c r="O61" s="48"/>
    </row>
    <row r="62" spans="2:21" ht="15">
      <c r="B62" s="49" t="s">
        <v>875</v>
      </c>
      <c r="D62" s="48" t="s">
        <v>954</v>
      </c>
      <c r="F62" s="48" t="s">
        <v>1033</v>
      </c>
      <c r="G62" s="69"/>
      <c r="H62" t="s">
        <v>1139</v>
      </c>
      <c r="I62" t="s">
        <v>1095</v>
      </c>
      <c r="J62" t="s">
        <v>1114</v>
      </c>
      <c r="K62" t="s">
        <v>1140</v>
      </c>
      <c r="O62" s="48"/>
      <c r="P62" s="644" t="s">
        <v>1852</v>
      </c>
    </row>
    <row r="63" spans="2:21">
      <c r="B63" s="49" t="s">
        <v>876</v>
      </c>
      <c r="D63" s="48" t="s">
        <v>955</v>
      </c>
      <c r="F63" s="48" t="s">
        <v>1034</v>
      </c>
      <c r="G63" s="69"/>
      <c r="H63" t="s">
        <v>1141</v>
      </c>
      <c r="O63" s="48"/>
    </row>
    <row r="64" spans="2:21" ht="15">
      <c r="B64" s="49" t="s">
        <v>877</v>
      </c>
      <c r="D64" s="48" t="s">
        <v>956</v>
      </c>
      <c r="F64" s="48" t="s">
        <v>1035</v>
      </c>
      <c r="G64" s="69"/>
      <c r="H64" t="s">
        <v>1142</v>
      </c>
      <c r="I64" t="s">
        <v>1138</v>
      </c>
      <c r="J64" t="s">
        <v>1106</v>
      </c>
      <c r="K64" t="s">
        <v>1143</v>
      </c>
      <c r="O64" s="48"/>
      <c r="P64" s="644" t="s">
        <v>1853</v>
      </c>
    </row>
    <row r="65" spans="2:16">
      <c r="B65" s="49" t="s">
        <v>878</v>
      </c>
      <c r="D65" s="48" t="s">
        <v>957</v>
      </c>
      <c r="F65" s="48" t="s">
        <v>1036</v>
      </c>
      <c r="G65" s="69"/>
      <c r="H65" t="s">
        <v>1144</v>
      </c>
      <c r="I65" t="s">
        <v>1138</v>
      </c>
      <c r="J65" t="s">
        <v>1092</v>
      </c>
      <c r="K65" t="s">
        <v>1107</v>
      </c>
      <c r="O65" s="48"/>
    </row>
    <row r="66" spans="2:16" ht="15">
      <c r="B66" s="49" t="s">
        <v>879</v>
      </c>
      <c r="D66" s="48" t="s">
        <v>958</v>
      </c>
      <c r="F66" s="48" t="s">
        <v>1037</v>
      </c>
      <c r="G66" s="69"/>
      <c r="H66" t="s">
        <v>1145</v>
      </c>
      <c r="I66" t="s">
        <v>1138</v>
      </c>
      <c r="J66" t="s">
        <v>1146</v>
      </c>
      <c r="K66" t="s">
        <v>1147</v>
      </c>
      <c r="O66" s="48"/>
      <c r="P66" s="644" t="s">
        <v>1854</v>
      </c>
    </row>
    <row r="67" spans="2:16">
      <c r="B67" s="49" t="s">
        <v>880</v>
      </c>
      <c r="D67" s="48" t="s">
        <v>959</v>
      </c>
      <c r="F67" s="48" t="s">
        <v>1038</v>
      </c>
      <c r="G67" s="69"/>
      <c r="H67" t="s">
        <v>1148</v>
      </c>
      <c r="I67" t="s">
        <v>1149</v>
      </c>
      <c r="J67" t="s">
        <v>1114</v>
      </c>
      <c r="K67" t="s">
        <v>1150</v>
      </c>
      <c r="O67" s="48"/>
    </row>
    <row r="68" spans="2:16" ht="15">
      <c r="B68" s="49" t="s">
        <v>881</v>
      </c>
      <c r="D68" s="48" t="s">
        <v>960</v>
      </c>
      <c r="F68" s="48" t="s">
        <v>1039</v>
      </c>
      <c r="G68" s="69"/>
      <c r="H68" t="s">
        <v>1151</v>
      </c>
      <c r="I68" t="s">
        <v>1149</v>
      </c>
      <c r="J68" t="s">
        <v>1106</v>
      </c>
      <c r="K68" t="s">
        <v>1107</v>
      </c>
      <c r="O68" s="48"/>
      <c r="P68" s="644" t="s">
        <v>1855</v>
      </c>
    </row>
    <row r="69" spans="2:16">
      <c r="B69" s="49" t="s">
        <v>882</v>
      </c>
      <c r="D69" s="48" t="s">
        <v>961</v>
      </c>
      <c r="F69" s="48" t="s">
        <v>1040</v>
      </c>
      <c r="G69" s="69"/>
      <c r="H69" t="s">
        <v>58</v>
      </c>
      <c r="I69" t="s">
        <v>1122</v>
      </c>
      <c r="J69" t="s">
        <v>1092</v>
      </c>
      <c r="K69" t="s">
        <v>1152</v>
      </c>
      <c r="O69" s="48"/>
    </row>
    <row r="70" spans="2:16" ht="15">
      <c r="B70" s="49" t="s">
        <v>883</v>
      </c>
      <c r="D70" s="48" t="s">
        <v>962</v>
      </c>
      <c r="F70" s="48" t="s">
        <v>1041</v>
      </c>
      <c r="G70" s="69"/>
      <c r="H70" t="s">
        <v>1153</v>
      </c>
      <c r="I70" t="s">
        <v>1099</v>
      </c>
      <c r="J70" t="s">
        <v>1106</v>
      </c>
      <c r="K70" t="s">
        <v>1154</v>
      </c>
      <c r="O70" s="48"/>
      <c r="P70" s="644" t="s">
        <v>1856</v>
      </c>
    </row>
    <row r="71" spans="2:16">
      <c r="B71" s="49" t="s">
        <v>884</v>
      </c>
      <c r="D71" s="48" t="s">
        <v>963</v>
      </c>
      <c r="F71" s="48" t="s">
        <v>1042</v>
      </c>
      <c r="G71" s="69"/>
      <c r="H71" t="s">
        <v>1155</v>
      </c>
      <c r="I71" t="s">
        <v>1099</v>
      </c>
      <c r="J71" t="s">
        <v>1092</v>
      </c>
      <c r="K71" t="s">
        <v>1107</v>
      </c>
      <c r="O71" s="48"/>
    </row>
    <row r="72" spans="2:16">
      <c r="B72" s="49" t="s">
        <v>885</v>
      </c>
      <c r="D72" s="48" t="s">
        <v>964</v>
      </c>
      <c r="F72" s="48" t="s">
        <v>1043</v>
      </c>
      <c r="G72" s="69"/>
      <c r="H72" t="s">
        <v>1156</v>
      </c>
      <c r="I72" t="s">
        <v>1149</v>
      </c>
      <c r="J72" t="s">
        <v>1092</v>
      </c>
      <c r="K72" t="s">
        <v>1143</v>
      </c>
      <c r="O72" s="48"/>
    </row>
    <row r="73" spans="2:16">
      <c r="B73" s="49" t="s">
        <v>886</v>
      </c>
      <c r="D73" s="48" t="s">
        <v>965</v>
      </c>
      <c r="F73" s="48" t="s">
        <v>1044</v>
      </c>
      <c r="G73" s="69"/>
      <c r="H73" t="s">
        <v>1157</v>
      </c>
      <c r="O73" s="48"/>
    </row>
    <row r="74" spans="2:16">
      <c r="B74" s="49" t="s">
        <v>887</v>
      </c>
      <c r="D74" s="48" t="s">
        <v>966</v>
      </c>
      <c r="F74" s="48" t="s">
        <v>1045</v>
      </c>
      <c r="G74" s="69"/>
      <c r="H74" t="s">
        <v>1158</v>
      </c>
      <c r="I74" t="s">
        <v>1159</v>
      </c>
      <c r="J74" t="s">
        <v>1146</v>
      </c>
      <c r="K74" t="s">
        <v>1160</v>
      </c>
      <c r="O74" s="48"/>
    </row>
    <row r="75" spans="2:16">
      <c r="B75" s="49" t="s">
        <v>888</v>
      </c>
      <c r="D75" s="48" t="s">
        <v>967</v>
      </c>
      <c r="F75" s="48" t="s">
        <v>1046</v>
      </c>
      <c r="G75" s="69"/>
      <c r="H75" t="s">
        <v>1161</v>
      </c>
      <c r="I75" t="s">
        <v>1162</v>
      </c>
      <c r="J75" t="s">
        <v>1163</v>
      </c>
      <c r="K75" t="s">
        <v>1164</v>
      </c>
      <c r="O75" s="48"/>
    </row>
    <row r="76" spans="2:16">
      <c r="B76" s="49" t="s">
        <v>889</v>
      </c>
      <c r="D76" s="48" t="s">
        <v>968</v>
      </c>
      <c r="F76" s="48" t="s">
        <v>1047</v>
      </c>
      <c r="G76" s="69"/>
      <c r="H76" t="s">
        <v>1165</v>
      </c>
      <c r="I76" t="s">
        <v>1166</v>
      </c>
      <c r="J76" t="s">
        <v>1146</v>
      </c>
      <c r="K76" t="s">
        <v>1164</v>
      </c>
      <c r="O76" s="48"/>
    </row>
    <row r="77" spans="2:16">
      <c r="B77" s="49" t="s">
        <v>890</v>
      </c>
      <c r="D77" s="48" t="s">
        <v>969</v>
      </c>
      <c r="F77" s="48" t="s">
        <v>1048</v>
      </c>
      <c r="G77" s="69"/>
      <c r="H77" t="s">
        <v>1167</v>
      </c>
      <c r="I77" t="s">
        <v>1159</v>
      </c>
      <c r="J77" t="s">
        <v>1146</v>
      </c>
      <c r="K77" t="s">
        <v>1160</v>
      </c>
      <c r="O77" s="48"/>
    </row>
    <row r="78" spans="2:16">
      <c r="B78" s="49" t="s">
        <v>891</v>
      </c>
      <c r="D78" s="48" t="s">
        <v>970</v>
      </c>
      <c r="F78" s="48" t="s">
        <v>1049</v>
      </c>
      <c r="G78" s="69"/>
      <c r="H78" t="s">
        <v>1168</v>
      </c>
      <c r="I78" t="s">
        <v>1138</v>
      </c>
      <c r="J78" t="s">
        <v>1118</v>
      </c>
      <c r="K78" t="s">
        <v>1164</v>
      </c>
      <c r="O78" s="48"/>
    </row>
    <row r="79" spans="2:16">
      <c r="B79" s="49" t="s">
        <v>892</v>
      </c>
      <c r="D79" s="48" t="s">
        <v>971</v>
      </c>
      <c r="F79" s="48" t="s">
        <v>1050</v>
      </c>
      <c r="G79" s="69"/>
      <c r="H79" t="s">
        <v>1169</v>
      </c>
      <c r="I79" t="s">
        <v>1099</v>
      </c>
      <c r="J79" t="s">
        <v>1170</v>
      </c>
      <c r="K79" t="s">
        <v>1160</v>
      </c>
      <c r="O79" s="48"/>
    </row>
    <row r="80" spans="2:16">
      <c r="B80" s="49" t="s">
        <v>893</v>
      </c>
      <c r="D80" s="48" t="s">
        <v>972</v>
      </c>
      <c r="F80" s="48" t="s">
        <v>1051</v>
      </c>
      <c r="G80" s="69"/>
      <c r="O80" s="48"/>
    </row>
    <row r="81" spans="2:15">
      <c r="B81" s="49" t="s">
        <v>894</v>
      </c>
      <c r="D81" s="48" t="s">
        <v>973</v>
      </c>
      <c r="F81" s="48" t="s">
        <v>1052</v>
      </c>
      <c r="G81" s="69"/>
      <c r="H81" s="14"/>
    </row>
    <row r="82" spans="2:15">
      <c r="B82" s="49" t="s">
        <v>895</v>
      </c>
      <c r="D82" s="48" t="s">
        <v>974</v>
      </c>
      <c r="F82" s="48" t="s">
        <v>1053</v>
      </c>
      <c r="G82" s="69"/>
      <c r="H82" s="14"/>
      <c r="O82" s="22"/>
    </row>
    <row r="83" spans="2:15">
      <c r="B83" s="49" t="s">
        <v>896</v>
      </c>
      <c r="D83" s="48" t="s">
        <v>975</v>
      </c>
      <c r="F83" s="48" t="s">
        <v>1054</v>
      </c>
      <c r="G83" s="69"/>
      <c r="H83" s="14"/>
      <c r="O83" s="48"/>
    </row>
    <row r="84" spans="2:15">
      <c r="B84" s="49" t="s">
        <v>897</v>
      </c>
      <c r="D84" s="48" t="s">
        <v>976</v>
      </c>
      <c r="F84" s="48" t="s">
        <v>1055</v>
      </c>
      <c r="G84" s="69"/>
      <c r="O84" s="48"/>
    </row>
    <row r="85" spans="2:15">
      <c r="B85" s="49" t="s">
        <v>898</v>
      </c>
      <c r="D85" s="48" t="s">
        <v>977</v>
      </c>
      <c r="F85" s="48" t="s">
        <v>1056</v>
      </c>
      <c r="G85" s="69"/>
      <c r="O85" s="48"/>
    </row>
    <row r="86" spans="2:15">
      <c r="B86" s="49" t="s">
        <v>899</v>
      </c>
      <c r="D86" s="48" t="s">
        <v>978</v>
      </c>
      <c r="F86" s="48" t="s">
        <v>1057</v>
      </c>
      <c r="G86" s="69"/>
      <c r="O86" s="48"/>
    </row>
    <row r="87" spans="2:15">
      <c r="B87" s="49" t="s">
        <v>900</v>
      </c>
      <c r="D87" s="48" t="s">
        <v>979</v>
      </c>
      <c r="F87" s="48" t="s">
        <v>1058</v>
      </c>
      <c r="G87" s="69"/>
      <c r="O87" s="48"/>
    </row>
    <row r="88" spans="2:15">
      <c r="B88" s="49" t="s">
        <v>901</v>
      </c>
      <c r="D88" s="48" t="s">
        <v>980</v>
      </c>
      <c r="F88" s="48" t="s">
        <v>1059</v>
      </c>
      <c r="G88" s="69"/>
      <c r="O88" s="48"/>
    </row>
    <row r="89" spans="2:15">
      <c r="B89" s="49" t="s">
        <v>902</v>
      </c>
      <c r="D89" s="48" t="s">
        <v>981</v>
      </c>
      <c r="F89" s="48" t="s">
        <v>1060</v>
      </c>
      <c r="G89" s="69"/>
      <c r="O89" s="48"/>
    </row>
    <row r="90" spans="2:15">
      <c r="B90" s="49" t="s">
        <v>903</v>
      </c>
      <c r="D90" s="48" t="s">
        <v>982</v>
      </c>
      <c r="F90" s="48" t="s">
        <v>1061</v>
      </c>
      <c r="G90" s="69"/>
      <c r="O90" s="48"/>
    </row>
    <row r="91" spans="2:15">
      <c r="B91" s="49" t="s">
        <v>904</v>
      </c>
      <c r="D91" s="48" t="s">
        <v>983</v>
      </c>
      <c r="F91" s="48" t="s">
        <v>1062</v>
      </c>
      <c r="G91" s="69"/>
      <c r="O91" s="48"/>
    </row>
    <row r="92" spans="2:15">
      <c r="B92" s="48" t="s">
        <v>905</v>
      </c>
      <c r="D92" s="48" t="s">
        <v>984</v>
      </c>
      <c r="F92" s="48" t="s">
        <v>1063</v>
      </c>
      <c r="G92" s="69"/>
      <c r="O92" s="48"/>
    </row>
    <row r="93" spans="2:15">
      <c r="B93" s="48" t="s">
        <v>906</v>
      </c>
      <c r="D93" s="48" t="s">
        <v>985</v>
      </c>
      <c r="F93" s="48" t="s">
        <v>1064</v>
      </c>
      <c r="G93" s="69"/>
      <c r="O93" s="48"/>
    </row>
    <row r="94" spans="2:15">
      <c r="B94" s="48" t="s">
        <v>907</v>
      </c>
      <c r="D94" s="48" t="s">
        <v>986</v>
      </c>
      <c r="F94" s="48" t="s">
        <v>1065</v>
      </c>
      <c r="G94" s="69"/>
      <c r="O94" s="48"/>
    </row>
    <row r="95" spans="2:15">
      <c r="B95" s="48" t="s">
        <v>908</v>
      </c>
      <c r="D95" s="48" t="s">
        <v>987</v>
      </c>
      <c r="F95" s="48" t="s">
        <v>1066</v>
      </c>
      <c r="G95" s="69"/>
      <c r="O95" s="48"/>
    </row>
    <row r="96" spans="2:15">
      <c r="B96" s="48" t="s">
        <v>909</v>
      </c>
      <c r="D96" s="48" t="s">
        <v>988</v>
      </c>
      <c r="F96" s="48" t="s">
        <v>1067</v>
      </c>
      <c r="G96" s="69"/>
      <c r="O96" s="48"/>
    </row>
    <row r="97" spans="2:15">
      <c r="B97" s="48" t="s">
        <v>910</v>
      </c>
      <c r="D97" s="48" t="s">
        <v>989</v>
      </c>
      <c r="F97" s="48" t="s">
        <v>1068</v>
      </c>
      <c r="G97" s="69"/>
      <c r="O97" s="48"/>
    </row>
    <row r="98" spans="2:15">
      <c r="B98" s="48" t="s">
        <v>911</v>
      </c>
      <c r="D98" s="48" t="s">
        <v>990</v>
      </c>
      <c r="F98" s="48" t="s">
        <v>1069</v>
      </c>
      <c r="G98" s="69"/>
      <c r="O98" s="48"/>
    </row>
    <row r="99" spans="2:15">
      <c r="B99" s="48" t="s">
        <v>912</v>
      </c>
      <c r="D99" s="48" t="s">
        <v>991</v>
      </c>
      <c r="F99" s="48" t="s">
        <v>1070</v>
      </c>
      <c r="G99" s="69"/>
      <c r="O99" s="48"/>
    </row>
    <row r="100" spans="2:15">
      <c r="B100" s="48" t="s">
        <v>913</v>
      </c>
      <c r="D100" s="48" t="s">
        <v>992</v>
      </c>
      <c r="F100" s="48" t="s">
        <v>1071</v>
      </c>
      <c r="G100" s="69"/>
      <c r="O100" s="48"/>
    </row>
    <row r="101" spans="2:15">
      <c r="B101" s="48" t="s">
        <v>914</v>
      </c>
      <c r="D101" s="48" t="s">
        <v>993</v>
      </c>
      <c r="F101" s="48" t="s">
        <v>1072</v>
      </c>
      <c r="G101" s="69"/>
      <c r="O101" s="48"/>
    </row>
    <row r="102" spans="2:15">
      <c r="B102" s="48" t="s">
        <v>915</v>
      </c>
      <c r="D102" s="48" t="s">
        <v>994</v>
      </c>
      <c r="F102" s="48" t="s">
        <v>1073</v>
      </c>
      <c r="G102" s="69"/>
      <c r="O102" s="48"/>
    </row>
    <row r="103" spans="2:15">
      <c r="B103" s="48" t="s">
        <v>916</v>
      </c>
      <c r="D103" s="48" t="s">
        <v>995</v>
      </c>
      <c r="F103" s="48" t="s">
        <v>1074</v>
      </c>
      <c r="G103" s="69"/>
      <c r="O103" s="48"/>
    </row>
    <row r="104" spans="2:15">
      <c r="B104" s="48" t="s">
        <v>917</v>
      </c>
      <c r="D104" s="48" t="s">
        <v>996</v>
      </c>
      <c r="F104" s="48" t="s">
        <v>1075</v>
      </c>
      <c r="G104" s="69"/>
      <c r="O104" s="48"/>
    </row>
    <row r="105" spans="2:15">
      <c r="B105" s="48" t="s">
        <v>918</v>
      </c>
      <c r="D105" s="48" t="s">
        <v>997</v>
      </c>
      <c r="F105" s="48" t="s">
        <v>1076</v>
      </c>
      <c r="G105" s="69"/>
      <c r="O105" s="48"/>
    </row>
    <row r="106" spans="2:15">
      <c r="B106" s="48" t="s">
        <v>919</v>
      </c>
      <c r="D106" s="48" t="s">
        <v>998</v>
      </c>
      <c r="F106" s="48" t="s">
        <v>1077</v>
      </c>
      <c r="G106" s="69"/>
      <c r="O106" s="48"/>
    </row>
    <row r="107" spans="2:15">
      <c r="B107" s="48" t="s">
        <v>920</v>
      </c>
      <c r="D107" s="48" t="s">
        <v>999</v>
      </c>
      <c r="F107" s="48" t="s">
        <v>1078</v>
      </c>
      <c r="G107" s="69"/>
      <c r="O107" s="48"/>
    </row>
    <row r="108" spans="2:15">
      <c r="B108" s="48" t="s">
        <v>921</v>
      </c>
      <c r="D108" s="48" t="s">
        <v>1000</v>
      </c>
      <c r="F108" s="48" t="s">
        <v>1079</v>
      </c>
      <c r="G108" s="69"/>
      <c r="O108" s="48"/>
    </row>
    <row r="109" spans="2:15">
      <c r="B109" s="48" t="s">
        <v>922</v>
      </c>
      <c r="D109" s="48" t="s">
        <v>1001</v>
      </c>
      <c r="F109" s="48" t="s">
        <v>1080</v>
      </c>
      <c r="G109" s="69"/>
      <c r="O109" s="48"/>
    </row>
    <row r="110" spans="2:15">
      <c r="B110" s="48" t="s">
        <v>923</v>
      </c>
      <c r="D110" s="48" t="s">
        <v>1002</v>
      </c>
      <c r="F110" s="48" t="s">
        <v>1081</v>
      </c>
      <c r="G110" s="69"/>
      <c r="O110" s="48"/>
    </row>
    <row r="111" spans="2:15">
      <c r="B111" s="48" t="s">
        <v>924</v>
      </c>
      <c r="D111" s="48" t="s">
        <v>1003</v>
      </c>
      <c r="F111" s="48" t="s">
        <v>1082</v>
      </c>
      <c r="G111" s="69"/>
      <c r="O111" s="48"/>
    </row>
    <row r="112" spans="2:15">
      <c r="B112" s="48" t="s">
        <v>925</v>
      </c>
      <c r="D112" s="48" t="s">
        <v>1004</v>
      </c>
      <c r="F112" s="48" t="s">
        <v>1083</v>
      </c>
      <c r="G112" s="69"/>
      <c r="O112" s="48"/>
    </row>
    <row r="113" spans="2:15">
      <c r="B113" s="48" t="s">
        <v>926</v>
      </c>
      <c r="D113" s="48" t="s">
        <v>1005</v>
      </c>
      <c r="F113" s="48" t="s">
        <v>1084</v>
      </c>
      <c r="G113" s="69"/>
      <c r="O113" s="48"/>
    </row>
    <row r="114" spans="2:15">
      <c r="B114" s="48" t="s">
        <v>927</v>
      </c>
      <c r="D114" s="48" t="s">
        <v>1006</v>
      </c>
      <c r="F114" s="48" t="s">
        <v>1085</v>
      </c>
      <c r="G114" s="69"/>
      <c r="O114" s="48"/>
    </row>
    <row r="115" spans="2:15">
      <c r="B115" s="48" t="s">
        <v>928</v>
      </c>
      <c r="D115" s="48" t="s">
        <v>1007</v>
      </c>
      <c r="F115" s="48" t="s">
        <v>1086</v>
      </c>
      <c r="G115" s="69"/>
      <c r="O115" s="48"/>
    </row>
    <row r="116" spans="2:15">
      <c r="B116" s="48" t="s">
        <v>929</v>
      </c>
      <c r="D116" s="48" t="s">
        <v>1008</v>
      </c>
      <c r="F116" s="48" t="s">
        <v>1087</v>
      </c>
      <c r="G116" s="69"/>
      <c r="O116" s="48"/>
    </row>
    <row r="117" spans="2:15">
      <c r="B117" s="17"/>
      <c r="O117" s="48"/>
    </row>
    <row r="118" spans="2:15">
      <c r="B118" s="344"/>
      <c r="O118" s="48"/>
    </row>
    <row r="119" spans="2:15">
      <c r="B119" s="48"/>
      <c r="O119" s="48"/>
    </row>
    <row r="120" spans="2:15">
      <c r="B120" s="48"/>
      <c r="O120" s="48"/>
    </row>
    <row r="121" spans="2:15">
      <c r="B121" s="48"/>
      <c r="O121" s="48"/>
    </row>
    <row r="122" spans="2:15">
      <c r="B122" s="48"/>
      <c r="O122" s="48"/>
    </row>
    <row r="123" spans="2:15">
      <c r="B123" s="48"/>
      <c r="O123" s="48"/>
    </row>
    <row r="124" spans="2:15">
      <c r="B124" s="48"/>
      <c r="O124" s="48"/>
    </row>
    <row r="125" spans="2:15">
      <c r="B125" s="48"/>
      <c r="O125" s="48"/>
    </row>
    <row r="126" spans="2:15">
      <c r="B126" s="48"/>
      <c r="O126" s="48"/>
    </row>
    <row r="127" spans="2:15">
      <c r="B127" s="48"/>
      <c r="O127" s="48"/>
    </row>
    <row r="128" spans="2:15">
      <c r="B128" s="48"/>
      <c r="O128" s="48"/>
    </row>
    <row r="129" spans="2:15">
      <c r="B129" s="48"/>
      <c r="O129" s="48"/>
    </row>
    <row r="130" spans="2:15">
      <c r="B130" s="48"/>
      <c r="O130" s="48"/>
    </row>
    <row r="131" spans="2:15">
      <c r="B131" s="48"/>
      <c r="O131" s="48"/>
    </row>
    <row r="132" spans="2:15">
      <c r="B132" s="48"/>
      <c r="O132" s="48"/>
    </row>
    <row r="133" spans="2:15">
      <c r="B133" s="48"/>
      <c r="O133" s="48"/>
    </row>
    <row r="134" spans="2:15">
      <c r="B134" s="48"/>
      <c r="O134" s="48"/>
    </row>
    <row r="135" spans="2:15">
      <c r="B135" s="48"/>
      <c r="O135" s="48"/>
    </row>
    <row r="136" spans="2:15">
      <c r="B136" s="48"/>
      <c r="O136" s="48"/>
    </row>
    <row r="137" spans="2:15">
      <c r="B137" s="48"/>
      <c r="O137" s="48"/>
    </row>
    <row r="138" spans="2:15">
      <c r="B138" s="48"/>
      <c r="O138" s="48"/>
    </row>
    <row r="139" spans="2:15">
      <c r="B139" s="48"/>
      <c r="O139" s="48"/>
    </row>
    <row r="140" spans="2:15">
      <c r="B140" s="48"/>
      <c r="O140" s="48"/>
    </row>
    <row r="141" spans="2:15">
      <c r="B141" s="48"/>
      <c r="O141" s="48"/>
    </row>
    <row r="142" spans="2:15">
      <c r="B142" s="48"/>
      <c r="O142" s="48"/>
    </row>
    <row r="143" spans="2:15">
      <c r="B143" s="48"/>
      <c r="O143" s="48"/>
    </row>
    <row r="144" spans="2:15">
      <c r="B144" s="48"/>
      <c r="O144" s="48"/>
    </row>
    <row r="145" spans="2:15">
      <c r="B145" s="48"/>
      <c r="O145" s="48"/>
    </row>
    <row r="146" spans="2:15">
      <c r="B146" s="48"/>
      <c r="O146" s="48"/>
    </row>
    <row r="147" spans="2:15">
      <c r="B147" s="48"/>
      <c r="O147" s="48"/>
    </row>
    <row r="148" spans="2:15">
      <c r="B148" s="48"/>
      <c r="O148" s="48"/>
    </row>
    <row r="149" spans="2:15">
      <c r="B149" s="48"/>
      <c r="O149" s="48"/>
    </row>
    <row r="150" spans="2:15">
      <c r="B150" s="48"/>
      <c r="O150" s="48"/>
    </row>
    <row r="151" spans="2:15">
      <c r="B151" s="48"/>
      <c r="O151" s="48"/>
    </row>
    <row r="152" spans="2:15">
      <c r="B152" s="48"/>
      <c r="O152" s="48"/>
    </row>
    <row r="153" spans="2:15">
      <c r="B153" s="48"/>
      <c r="O153" s="48"/>
    </row>
    <row r="154" spans="2:15">
      <c r="B154" s="48"/>
      <c r="O154" s="48"/>
    </row>
    <row r="155" spans="2:15">
      <c r="B155" s="48"/>
      <c r="O155" s="48"/>
    </row>
    <row r="156" spans="2:15">
      <c r="B156" s="48"/>
      <c r="O156" s="48"/>
    </row>
    <row r="157" spans="2:15">
      <c r="B157" s="48"/>
      <c r="O157" s="48"/>
    </row>
    <row r="158" spans="2:15">
      <c r="B158" s="48"/>
      <c r="O158" s="48"/>
    </row>
    <row r="159" spans="2:15">
      <c r="B159" s="48"/>
      <c r="O159" s="48"/>
    </row>
    <row r="160" spans="2:15">
      <c r="B160" s="48"/>
      <c r="O160" s="48"/>
    </row>
    <row r="161" spans="2:15">
      <c r="B161" s="48"/>
      <c r="O161" s="14"/>
    </row>
    <row r="162" spans="2:15">
      <c r="B162" s="48"/>
      <c r="O162" s="23"/>
    </row>
    <row r="163" spans="2:15">
      <c r="B163" s="48"/>
      <c r="O163" s="48"/>
    </row>
    <row r="164" spans="2:15">
      <c r="B164" s="48"/>
      <c r="O164" s="48"/>
    </row>
    <row r="165" spans="2:15">
      <c r="B165" s="48"/>
      <c r="O165" s="48"/>
    </row>
    <row r="166" spans="2:15">
      <c r="B166" s="48"/>
      <c r="O166" s="48"/>
    </row>
    <row r="167" spans="2:15">
      <c r="B167" s="48"/>
      <c r="O167" s="48"/>
    </row>
    <row r="168" spans="2:15">
      <c r="B168" s="48"/>
      <c r="O168" s="48"/>
    </row>
    <row r="169" spans="2:15">
      <c r="B169" s="48"/>
      <c r="O169" s="48"/>
    </row>
    <row r="170" spans="2:15">
      <c r="B170" s="48"/>
      <c r="O170" s="48"/>
    </row>
    <row r="171" spans="2:15">
      <c r="B171" s="48"/>
      <c r="O171" s="48"/>
    </row>
    <row r="172" spans="2:15">
      <c r="B172" s="48"/>
      <c r="O172" s="48"/>
    </row>
    <row r="173" spans="2:15">
      <c r="B173" s="48"/>
      <c r="O173" s="48"/>
    </row>
    <row r="174" spans="2:15">
      <c r="B174" s="48"/>
      <c r="O174" s="48"/>
    </row>
    <row r="175" spans="2:15">
      <c r="B175" s="48"/>
      <c r="O175" s="48"/>
    </row>
    <row r="176" spans="2:15">
      <c r="B176" s="48"/>
      <c r="O176" s="48"/>
    </row>
    <row r="177" spans="2:15">
      <c r="B177" s="48"/>
      <c r="O177" s="48"/>
    </row>
    <row r="178" spans="2:15">
      <c r="B178" s="48"/>
      <c r="O178" s="48"/>
    </row>
    <row r="179" spans="2:15">
      <c r="B179" s="48"/>
      <c r="O179" s="48"/>
    </row>
    <row r="180" spans="2:15">
      <c r="B180" s="48"/>
      <c r="O180" s="48"/>
    </row>
    <row r="181" spans="2:15">
      <c r="B181" s="48"/>
      <c r="O181" s="48"/>
    </row>
    <row r="182" spans="2:15">
      <c r="B182" s="48"/>
      <c r="O182" s="48"/>
    </row>
    <row r="183" spans="2:15">
      <c r="B183" s="48"/>
      <c r="O183" s="48"/>
    </row>
    <row r="184" spans="2:15">
      <c r="B184" s="48"/>
      <c r="O184" s="48"/>
    </row>
    <row r="185" spans="2:15">
      <c r="B185" s="48"/>
      <c r="O185" s="48"/>
    </row>
    <row r="186" spans="2:15">
      <c r="B186" s="48"/>
      <c r="O186" s="48"/>
    </row>
    <row r="187" spans="2:15">
      <c r="B187" s="48"/>
      <c r="O187" s="48"/>
    </row>
    <row r="188" spans="2:15">
      <c r="B188" s="48"/>
      <c r="O188" s="48"/>
    </row>
    <row r="189" spans="2:15">
      <c r="B189" s="48"/>
      <c r="O189" s="48"/>
    </row>
    <row r="190" spans="2:15">
      <c r="B190" s="48"/>
      <c r="O190" s="48"/>
    </row>
    <row r="191" spans="2:15">
      <c r="B191" s="48"/>
      <c r="O191" s="48"/>
    </row>
    <row r="192" spans="2:15">
      <c r="B192" s="48"/>
      <c r="O192" s="48"/>
    </row>
    <row r="193" spans="2:15">
      <c r="B193" s="48"/>
      <c r="O193" s="48"/>
    </row>
    <row r="194" spans="2:15">
      <c r="B194" s="48"/>
      <c r="O194" s="48"/>
    </row>
    <row r="195" spans="2:15">
      <c r="B195" s="48"/>
      <c r="O195" s="48"/>
    </row>
    <row r="196" spans="2:15">
      <c r="B196" s="48"/>
      <c r="O196" s="48"/>
    </row>
    <row r="197" spans="2:15">
      <c r="B197" s="12"/>
      <c r="O197" s="48"/>
    </row>
    <row r="198" spans="2:15">
      <c r="O198" s="48"/>
    </row>
    <row r="199" spans="2:15">
      <c r="O199" s="48"/>
    </row>
    <row r="200" spans="2:15">
      <c r="O200" s="48"/>
    </row>
    <row r="201" spans="2:15">
      <c r="O201" s="48"/>
    </row>
    <row r="202" spans="2:15">
      <c r="O202" s="48"/>
    </row>
    <row r="203" spans="2:15">
      <c r="O203" s="48"/>
    </row>
    <row r="204" spans="2:15">
      <c r="O204" s="48"/>
    </row>
    <row r="205" spans="2:15">
      <c r="O205" s="48"/>
    </row>
    <row r="206" spans="2:15">
      <c r="O206" s="48"/>
    </row>
    <row r="207" spans="2:15">
      <c r="O207" s="48"/>
    </row>
    <row r="208" spans="2:15">
      <c r="O208" s="48"/>
    </row>
    <row r="209" spans="15:15">
      <c r="O209" s="48"/>
    </row>
    <row r="210" spans="15:15">
      <c r="O210" s="48"/>
    </row>
    <row r="211" spans="15:15">
      <c r="O211" s="48"/>
    </row>
    <row r="212" spans="15:15">
      <c r="O212" s="48"/>
    </row>
    <row r="213" spans="15:15">
      <c r="O213" s="48"/>
    </row>
    <row r="214" spans="15:15">
      <c r="O214" s="48"/>
    </row>
    <row r="215" spans="15:15">
      <c r="O215" s="48"/>
    </row>
    <row r="216" spans="15:15">
      <c r="O216" s="48"/>
    </row>
    <row r="217" spans="15:15">
      <c r="O217" s="48"/>
    </row>
    <row r="218" spans="15:15">
      <c r="O218" s="48"/>
    </row>
    <row r="219" spans="15:15">
      <c r="O219" s="48"/>
    </row>
    <row r="220" spans="15:15">
      <c r="O220" s="48"/>
    </row>
    <row r="221" spans="15:15">
      <c r="O221" s="48"/>
    </row>
    <row r="222" spans="15:15">
      <c r="O222" s="48"/>
    </row>
    <row r="223" spans="15:15">
      <c r="O223" s="48"/>
    </row>
    <row r="224" spans="15:15">
      <c r="O224" s="48"/>
    </row>
    <row r="225" spans="15:15">
      <c r="O225" s="48"/>
    </row>
    <row r="226" spans="15:15">
      <c r="O226" s="48"/>
    </row>
    <row r="227" spans="15:15">
      <c r="O227" s="48"/>
    </row>
    <row r="228" spans="15:15">
      <c r="O228" s="48"/>
    </row>
    <row r="229" spans="15:15">
      <c r="O229" s="48"/>
    </row>
    <row r="230" spans="15:15">
      <c r="O230" s="48"/>
    </row>
    <row r="231" spans="15:15">
      <c r="O231" s="48"/>
    </row>
    <row r="232" spans="15:15">
      <c r="O232" s="48"/>
    </row>
    <row r="233" spans="15:15">
      <c r="O233" s="48"/>
    </row>
    <row r="234" spans="15:15">
      <c r="O234" s="48"/>
    </row>
    <row r="235" spans="15:15">
      <c r="O235" s="48"/>
    </row>
    <row r="236" spans="15:15">
      <c r="O236" s="48"/>
    </row>
    <row r="237" spans="15:15">
      <c r="O237" s="48"/>
    </row>
    <row r="238" spans="15:15">
      <c r="O238" s="48"/>
    </row>
    <row r="239" spans="15:15">
      <c r="O239" s="48"/>
    </row>
    <row r="240" spans="15:15">
      <c r="O240" s="48"/>
    </row>
  </sheetData>
  <sortState xmlns:xlrd2="http://schemas.microsoft.com/office/spreadsheetml/2017/richdata2" ref="L3:L8">
    <sortCondition ref="L3:L8"/>
  </sortState>
  <phoneticPr fontId="20" type="noConversion"/>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6450D3-AEA4-41B0-864E-71EDFFA0A36E}">
  <dimension ref="A1:AC81"/>
  <sheetViews>
    <sheetView topLeftCell="A6" workbookViewId="0">
      <selection activeCell="R5" sqref="R5:S14"/>
    </sheetView>
  </sheetViews>
  <sheetFormatPr defaultRowHeight="14.4"/>
  <cols>
    <col min="1" max="1" width="13.5546875" customWidth="1"/>
    <col min="2" max="11" width="5.5546875" customWidth="1"/>
    <col min="12" max="12" width="7.33203125" customWidth="1"/>
    <col min="13" max="13" width="16.33203125" bestFit="1" customWidth="1"/>
  </cols>
  <sheetData>
    <row r="1" spans="1:23" ht="15" thickBot="1">
      <c r="A1" s="647" t="s">
        <v>1863</v>
      </c>
      <c r="B1" s="648"/>
      <c r="C1" s="649" t="s">
        <v>9</v>
      </c>
      <c r="D1" s="650"/>
      <c r="E1" s="650"/>
      <c r="F1" s="650"/>
      <c r="G1" s="650"/>
      <c r="H1" s="650"/>
      <c r="I1" s="650"/>
      <c r="J1" s="650"/>
      <c r="K1" s="650"/>
      <c r="M1" s="651" t="s">
        <v>1864</v>
      </c>
      <c r="N1" s="652" t="s">
        <v>1865</v>
      </c>
      <c r="O1" s="652"/>
      <c r="P1" s="652"/>
      <c r="Q1" s="652"/>
      <c r="R1" s="652"/>
      <c r="S1" s="652"/>
      <c r="T1" s="652"/>
      <c r="V1" s="652" t="s">
        <v>1866</v>
      </c>
      <c r="W1" s="652"/>
    </row>
    <row r="2" spans="1:23" ht="15.6" customHeight="1" thickTop="1">
      <c r="A2" s="1060" t="s">
        <v>1867</v>
      </c>
      <c r="B2" s="1061"/>
      <c r="C2" s="1061"/>
      <c r="D2" s="1061"/>
      <c r="E2" s="1061"/>
      <c r="F2" s="1061"/>
      <c r="G2" s="1061"/>
      <c r="H2" s="1061"/>
      <c r="I2" s="1061"/>
      <c r="J2" s="1061"/>
      <c r="K2" s="1062"/>
      <c r="M2" s="653" t="s">
        <v>1868</v>
      </c>
      <c r="N2" s="3" t="s">
        <v>1869</v>
      </c>
      <c r="O2" s="654"/>
      <c r="P2" s="654"/>
      <c r="Q2" s="654"/>
      <c r="R2" s="654"/>
      <c r="S2" s="654"/>
      <c r="T2" s="654"/>
      <c r="V2" s="3" t="s">
        <v>21</v>
      </c>
      <c r="W2" s="3"/>
    </row>
    <row r="3" spans="1:23">
      <c r="A3" s="1063"/>
      <c r="B3" s="1064"/>
      <c r="C3" s="1064"/>
      <c r="D3" s="1064"/>
      <c r="E3" s="1064"/>
      <c r="F3" s="1064"/>
      <c r="G3" s="1064"/>
      <c r="H3" s="1064"/>
      <c r="I3" s="1064"/>
      <c r="J3" s="1064"/>
      <c r="K3" s="1065"/>
      <c r="M3" s="655" t="s">
        <v>1870</v>
      </c>
      <c r="N3" s="654" t="s">
        <v>1871</v>
      </c>
      <c r="O3" s="654"/>
      <c r="P3" s="654"/>
      <c r="Q3" s="654"/>
      <c r="R3" s="654"/>
      <c r="S3" s="654"/>
      <c r="T3" s="654"/>
      <c r="V3" s="3" t="s">
        <v>23</v>
      </c>
      <c r="W3" s="3"/>
    </row>
    <row r="4" spans="1:23" ht="14.4" customHeight="1">
      <c r="A4" s="1060" t="s">
        <v>1872</v>
      </c>
      <c r="B4" s="1061"/>
      <c r="C4" s="1061"/>
      <c r="D4" s="1061"/>
      <c r="E4" s="1061"/>
      <c r="F4" s="1061"/>
      <c r="G4" s="1061"/>
      <c r="H4" s="1061"/>
      <c r="I4" s="1061"/>
      <c r="J4" s="1061"/>
      <c r="K4" s="1062"/>
      <c r="M4" s="655" t="s">
        <v>1873</v>
      </c>
      <c r="N4" s="3" t="s">
        <v>1874</v>
      </c>
      <c r="O4" s="654"/>
      <c r="P4" s="654"/>
      <c r="Q4" s="654"/>
      <c r="R4" s="654"/>
      <c r="S4" s="654"/>
      <c r="T4" s="654"/>
      <c r="V4" s="3" t="s">
        <v>24</v>
      </c>
      <c r="W4" s="3"/>
    </row>
    <row r="5" spans="1:23">
      <c r="A5" s="1063"/>
      <c r="B5" s="1064"/>
      <c r="C5" s="1064"/>
      <c r="D5" s="1064"/>
      <c r="E5" s="1064"/>
      <c r="F5" s="1064"/>
      <c r="G5" s="1064"/>
      <c r="H5" s="1064"/>
      <c r="I5" s="1064"/>
      <c r="J5" s="1064"/>
      <c r="K5" s="1065"/>
      <c r="M5" s="655" t="s">
        <v>1875</v>
      </c>
      <c r="N5" s="654" t="s">
        <v>1876</v>
      </c>
      <c r="O5" s="654"/>
      <c r="P5" s="654"/>
      <c r="Q5" s="654"/>
      <c r="R5" s="654"/>
      <c r="S5" s="654"/>
      <c r="T5" s="654"/>
      <c r="V5" s="3" t="s">
        <v>25</v>
      </c>
      <c r="W5" s="3"/>
    </row>
    <row r="6" spans="1:23">
      <c r="A6" s="1060" t="s">
        <v>1877</v>
      </c>
      <c r="B6" s="1061"/>
      <c r="C6" s="1061"/>
      <c r="D6" s="1061"/>
      <c r="E6" s="1061"/>
      <c r="F6" s="1061"/>
      <c r="G6" s="1061"/>
      <c r="H6" s="1061"/>
      <c r="I6" s="1061"/>
      <c r="J6" s="1061"/>
      <c r="K6" s="1062"/>
      <c r="M6" s="655" t="s">
        <v>1878</v>
      </c>
      <c r="N6" s="654" t="s">
        <v>1879</v>
      </c>
      <c r="O6" s="654"/>
      <c r="P6" s="654"/>
      <c r="Q6" s="654"/>
      <c r="R6" s="654"/>
      <c r="S6" s="654"/>
      <c r="T6" s="654"/>
      <c r="V6" s="3" t="s">
        <v>1880</v>
      </c>
      <c r="W6" s="3"/>
    </row>
    <row r="7" spans="1:23">
      <c r="A7" s="1063"/>
      <c r="B7" s="1064"/>
      <c r="C7" s="1064"/>
      <c r="D7" s="1064"/>
      <c r="E7" s="1064"/>
      <c r="F7" s="1064"/>
      <c r="G7" s="1064"/>
      <c r="H7" s="1064"/>
      <c r="I7" s="1064"/>
      <c r="J7" s="1064"/>
      <c r="K7" s="1065"/>
      <c r="M7" s="656" t="s">
        <v>1881</v>
      </c>
      <c r="N7" s="657" t="s">
        <v>1882</v>
      </c>
      <c r="O7" s="657"/>
      <c r="P7" s="657"/>
      <c r="Q7" s="657"/>
      <c r="R7" s="657"/>
      <c r="S7" s="657"/>
      <c r="T7" s="657"/>
      <c r="V7" s="3" t="s">
        <v>1883</v>
      </c>
      <c r="W7" s="3"/>
    </row>
    <row r="8" spans="1:23">
      <c r="A8" s="1060" t="s">
        <v>1884</v>
      </c>
      <c r="B8" s="1061"/>
      <c r="C8" s="1061"/>
      <c r="D8" s="1061"/>
      <c r="E8" s="1061"/>
      <c r="F8" s="1061"/>
      <c r="G8" s="1061"/>
      <c r="H8" s="1061"/>
      <c r="I8" s="1061"/>
      <c r="J8" s="1061"/>
      <c r="K8" s="1062"/>
      <c r="M8" s="655" t="s">
        <v>1885</v>
      </c>
      <c r="V8" s="3" t="s">
        <v>1886</v>
      </c>
    </row>
    <row r="9" spans="1:23">
      <c r="A9" s="1063"/>
      <c r="B9" s="1064"/>
      <c r="C9" s="1064"/>
      <c r="D9" s="1064"/>
      <c r="E9" s="1064"/>
      <c r="F9" s="1064"/>
      <c r="G9" s="1064"/>
      <c r="H9" s="1064"/>
      <c r="I9" s="1064"/>
      <c r="J9" s="1064"/>
      <c r="K9" s="1065"/>
      <c r="M9" s="655" t="s">
        <v>1887</v>
      </c>
      <c r="N9" s="654" t="s">
        <v>8</v>
      </c>
    </row>
    <row r="10" spans="1:23" ht="14.4" customHeight="1">
      <c r="A10" s="1060" t="s">
        <v>1888</v>
      </c>
      <c r="B10" s="1061"/>
      <c r="C10" s="1061"/>
      <c r="D10" s="1061"/>
      <c r="E10" s="1061"/>
      <c r="F10" s="1061"/>
      <c r="G10" s="1061"/>
      <c r="H10" s="1061"/>
      <c r="I10" s="1061"/>
      <c r="J10" s="1061"/>
      <c r="K10" s="1062"/>
      <c r="M10" s="655" t="s">
        <v>1889</v>
      </c>
      <c r="N10" s="654" t="s">
        <v>9</v>
      </c>
    </row>
    <row r="11" spans="1:23">
      <c r="A11" s="1063"/>
      <c r="B11" s="1064"/>
      <c r="C11" s="1064"/>
      <c r="D11" s="1064"/>
      <c r="E11" s="1064"/>
      <c r="F11" s="1064"/>
      <c r="G11" s="1064"/>
      <c r="H11" s="1064"/>
      <c r="I11" s="1064"/>
      <c r="J11" s="1064"/>
      <c r="K11" s="1065"/>
      <c r="M11" s="655" t="s">
        <v>1890</v>
      </c>
      <c r="N11" s="654" t="s">
        <v>1891</v>
      </c>
    </row>
    <row r="12" spans="1:23" ht="14.4" customHeight="1">
      <c r="A12" s="1060" t="s">
        <v>1892</v>
      </c>
      <c r="B12" s="1061"/>
      <c r="C12" s="1061"/>
      <c r="D12" s="1061"/>
      <c r="E12" s="1061"/>
      <c r="F12" s="1061"/>
      <c r="G12" s="1061"/>
      <c r="H12" s="1061"/>
      <c r="I12" s="1061"/>
      <c r="J12" s="1061"/>
      <c r="K12" s="1062"/>
    </row>
    <row r="13" spans="1:23">
      <c r="A13" s="1063"/>
      <c r="B13" s="1064"/>
      <c r="C13" s="1064"/>
      <c r="D13" s="1064"/>
      <c r="E13" s="1064"/>
      <c r="F13" s="1064"/>
      <c r="G13" s="1064"/>
      <c r="H13" s="1064"/>
      <c r="I13" s="1064"/>
      <c r="J13" s="1064"/>
      <c r="K13" s="1065"/>
    </row>
    <row r="14" spans="1:23" ht="14.4" customHeight="1">
      <c r="A14" s="1060" t="s">
        <v>1893</v>
      </c>
      <c r="B14" s="1061"/>
      <c r="C14" s="1061"/>
      <c r="D14" s="1061"/>
      <c r="E14" s="1061"/>
      <c r="F14" s="1061"/>
      <c r="G14" s="1061"/>
      <c r="H14" s="1061"/>
      <c r="I14" s="1061"/>
      <c r="J14" s="1061"/>
      <c r="K14" s="1062"/>
    </row>
    <row r="15" spans="1:23">
      <c r="A15" s="1063"/>
      <c r="B15" s="1064"/>
      <c r="C15" s="1064"/>
      <c r="D15" s="1064"/>
      <c r="E15" s="1064"/>
      <c r="F15" s="1064"/>
      <c r="G15" s="1064"/>
      <c r="H15" s="1064"/>
      <c r="I15" s="1064"/>
      <c r="J15" s="1064"/>
      <c r="K15" s="1065"/>
    </row>
    <row r="16" spans="1:23">
      <c r="A16" s="1072" t="s">
        <v>1894</v>
      </c>
      <c r="B16" s="1073"/>
      <c r="C16" s="1073"/>
      <c r="D16" s="1073"/>
      <c r="E16" s="1073"/>
      <c r="F16" s="1073"/>
      <c r="G16" s="1073"/>
      <c r="H16" s="1073"/>
      <c r="I16" s="1073"/>
      <c r="J16" s="1073"/>
      <c r="K16" s="1074"/>
    </row>
    <row r="17" spans="1:29">
      <c r="A17" s="1075"/>
      <c r="B17" s="1076"/>
      <c r="C17" s="1076"/>
      <c r="D17" s="1076"/>
      <c r="E17" s="1076"/>
      <c r="F17" s="1076"/>
      <c r="G17" s="1076"/>
      <c r="H17" s="1076"/>
      <c r="I17" s="1076"/>
      <c r="J17" s="1076"/>
      <c r="K17" s="1077"/>
    </row>
    <row r="18" spans="1:29">
      <c r="M18" s="3"/>
      <c r="N18" s="3"/>
      <c r="O18" s="654"/>
      <c r="P18" s="654"/>
      <c r="Q18" s="654"/>
      <c r="R18" s="654"/>
      <c r="S18" s="654"/>
      <c r="T18" s="654"/>
      <c r="U18" s="654"/>
      <c r="V18" s="654"/>
      <c r="W18" s="654"/>
      <c r="X18" s="654"/>
    </row>
    <row r="19" spans="1:29" ht="40.200000000000003" thickBot="1">
      <c r="A19" s="647" t="s">
        <v>1863</v>
      </c>
      <c r="B19" s="648"/>
      <c r="C19" s="649" t="s">
        <v>8</v>
      </c>
      <c r="D19" s="650"/>
      <c r="E19" s="650"/>
      <c r="F19" s="650"/>
      <c r="G19" s="650"/>
      <c r="H19" s="650"/>
      <c r="I19" s="650"/>
      <c r="J19" s="650"/>
      <c r="K19" s="650"/>
      <c r="M19" s="647" t="s">
        <v>1863</v>
      </c>
      <c r="N19" s="648"/>
      <c r="O19" s="649" t="s">
        <v>2347</v>
      </c>
      <c r="P19" s="650"/>
      <c r="Q19" s="650"/>
      <c r="R19" s="650"/>
      <c r="S19" s="650"/>
      <c r="T19" s="650"/>
      <c r="U19" s="650"/>
      <c r="V19" s="650"/>
      <c r="W19" s="650"/>
      <c r="X19" s="654"/>
      <c r="Y19" s="658" t="s">
        <v>436</v>
      </c>
      <c r="AC19" s="659" t="s">
        <v>437</v>
      </c>
    </row>
    <row r="20" spans="1:29" ht="15" thickTop="1">
      <c r="A20" s="1060" t="s">
        <v>1895</v>
      </c>
      <c r="B20" s="1061"/>
      <c r="C20" s="1061"/>
      <c r="D20" s="1061"/>
      <c r="E20" s="1061"/>
      <c r="F20" s="1061"/>
      <c r="G20" s="1061"/>
      <c r="H20" s="1061"/>
      <c r="I20" s="1061"/>
      <c r="J20" s="1061"/>
      <c r="K20" s="1062"/>
      <c r="M20" s="1060" t="s">
        <v>1896</v>
      </c>
      <c r="N20" s="1061"/>
      <c r="O20" s="1061"/>
      <c r="P20" s="1061"/>
      <c r="Q20" s="1061"/>
      <c r="R20" s="1061"/>
      <c r="S20" s="1061"/>
      <c r="T20" s="1061"/>
      <c r="U20" s="1061"/>
      <c r="V20" s="1061"/>
      <c r="W20" s="1062"/>
      <c r="X20" s="654"/>
      <c r="Y20" s="660" t="s">
        <v>1897</v>
      </c>
      <c r="AC20" s="661" t="s">
        <v>439</v>
      </c>
    </row>
    <row r="21" spans="1:29">
      <c r="A21" s="1063"/>
      <c r="B21" s="1064"/>
      <c r="C21" s="1064"/>
      <c r="D21" s="1064"/>
      <c r="E21" s="1064"/>
      <c r="F21" s="1064"/>
      <c r="G21" s="1064"/>
      <c r="H21" s="1064"/>
      <c r="I21" s="1064"/>
      <c r="J21" s="1064"/>
      <c r="K21" s="1065"/>
      <c r="M21" s="1063"/>
      <c r="N21" s="1064"/>
      <c r="O21" s="1064"/>
      <c r="P21" s="1064"/>
      <c r="Q21" s="1064"/>
      <c r="R21" s="1064"/>
      <c r="S21" s="1064"/>
      <c r="T21" s="1064"/>
      <c r="U21" s="1064"/>
      <c r="V21" s="1064"/>
      <c r="W21" s="1065"/>
      <c r="X21" s="654"/>
      <c r="Y21" s="662" t="s">
        <v>1898</v>
      </c>
      <c r="AC21" s="663" t="s">
        <v>440</v>
      </c>
    </row>
    <row r="22" spans="1:29">
      <c r="A22" s="1060" t="s">
        <v>1899</v>
      </c>
      <c r="B22" s="1061"/>
      <c r="C22" s="1061"/>
      <c r="D22" s="1061"/>
      <c r="E22" s="1061"/>
      <c r="F22" s="1061"/>
      <c r="G22" s="1061"/>
      <c r="H22" s="1061"/>
      <c r="I22" s="1061"/>
      <c r="J22" s="1061"/>
      <c r="K22" s="1062"/>
      <c r="M22" s="1060" t="s">
        <v>1900</v>
      </c>
      <c r="N22" s="1061"/>
      <c r="O22" s="1061"/>
      <c r="P22" s="1061"/>
      <c r="Q22" s="1061"/>
      <c r="R22" s="1061"/>
      <c r="S22" s="1061"/>
      <c r="T22" s="1061"/>
      <c r="U22" s="1061"/>
      <c r="V22" s="1061"/>
      <c r="W22" s="1062"/>
      <c r="X22" s="654"/>
      <c r="Y22" s="664" t="s">
        <v>1901</v>
      </c>
      <c r="AC22" s="661" t="s">
        <v>442</v>
      </c>
    </row>
    <row r="23" spans="1:29">
      <c r="A23" s="1063"/>
      <c r="B23" s="1064"/>
      <c r="C23" s="1064"/>
      <c r="D23" s="1064"/>
      <c r="E23" s="1064"/>
      <c r="F23" s="1064"/>
      <c r="G23" s="1064"/>
      <c r="H23" s="1064"/>
      <c r="I23" s="1064"/>
      <c r="J23" s="1064"/>
      <c r="K23" s="1065"/>
      <c r="M23" s="1063"/>
      <c r="N23" s="1064"/>
      <c r="O23" s="1064"/>
      <c r="P23" s="1064"/>
      <c r="Q23" s="1064"/>
      <c r="R23" s="1064"/>
      <c r="S23" s="1064"/>
      <c r="T23" s="1064"/>
      <c r="U23" s="1064"/>
      <c r="V23" s="1064"/>
      <c r="W23" s="1065"/>
      <c r="X23" s="654"/>
      <c r="Y23" s="662" t="s">
        <v>1902</v>
      </c>
      <c r="AC23" s="663" t="s">
        <v>443</v>
      </c>
    </row>
    <row r="24" spans="1:29" ht="15" thickBot="1">
      <c r="A24" s="1060" t="s">
        <v>1903</v>
      </c>
      <c r="B24" s="1061"/>
      <c r="C24" s="1061"/>
      <c r="D24" s="1061"/>
      <c r="E24" s="1061"/>
      <c r="F24" s="1061"/>
      <c r="G24" s="1061"/>
      <c r="H24" s="1061"/>
      <c r="I24" s="1061"/>
      <c r="J24" s="1061"/>
      <c r="K24" s="1062"/>
      <c r="M24" s="1060" t="s">
        <v>1904</v>
      </c>
      <c r="N24" s="1061"/>
      <c r="O24" s="1061"/>
      <c r="P24" s="1061"/>
      <c r="Q24" s="1061"/>
      <c r="R24" s="1061"/>
      <c r="S24" s="1061"/>
      <c r="T24" s="1061"/>
      <c r="U24" s="1061"/>
      <c r="V24" s="1061"/>
      <c r="W24" s="1062"/>
      <c r="X24" s="654"/>
      <c r="Y24" s="665" t="s">
        <v>1905</v>
      </c>
      <c r="AC24" s="666" t="s">
        <v>444</v>
      </c>
    </row>
    <row r="25" spans="1:29" ht="15" thickTop="1">
      <c r="A25" s="1063"/>
      <c r="B25" s="1064"/>
      <c r="C25" s="1064"/>
      <c r="D25" s="1064"/>
      <c r="E25" s="1064"/>
      <c r="F25" s="1064"/>
      <c r="G25" s="1064"/>
      <c r="H25" s="1064"/>
      <c r="I25" s="1064"/>
      <c r="J25" s="1064"/>
      <c r="K25" s="1065"/>
      <c r="M25" s="1063"/>
      <c r="N25" s="1064"/>
      <c r="O25" s="1064"/>
      <c r="P25" s="1064"/>
      <c r="Q25" s="1064"/>
      <c r="R25" s="1064"/>
      <c r="S25" s="1064"/>
      <c r="T25" s="1064"/>
      <c r="U25" s="1064"/>
      <c r="V25" s="1064"/>
      <c r="W25" s="1065"/>
      <c r="X25" s="654"/>
      <c r="Y25" s="667" t="s">
        <v>1906</v>
      </c>
      <c r="Z25" s="662"/>
    </row>
    <row r="26" spans="1:29">
      <c r="A26" s="1060" t="s">
        <v>1907</v>
      </c>
      <c r="B26" s="1061"/>
      <c r="C26" s="1061"/>
      <c r="D26" s="1061"/>
      <c r="E26" s="1061"/>
      <c r="F26" s="1061"/>
      <c r="G26" s="1061"/>
      <c r="H26" s="1061"/>
      <c r="I26" s="1061"/>
      <c r="J26" s="1061"/>
      <c r="K26" s="1062"/>
      <c r="M26" s="1060" t="s">
        <v>1908</v>
      </c>
      <c r="N26" s="1061"/>
      <c r="O26" s="1061"/>
      <c r="P26" s="1061"/>
      <c r="Q26" s="1061"/>
      <c r="R26" s="1061"/>
      <c r="S26" s="1061"/>
      <c r="T26" s="1061"/>
      <c r="U26" s="1061"/>
      <c r="V26" s="1061"/>
      <c r="W26" s="1062"/>
      <c r="X26" s="654"/>
      <c r="Y26" s="668" t="s">
        <v>1909</v>
      </c>
      <c r="Z26" s="669"/>
    </row>
    <row r="27" spans="1:29">
      <c r="A27" s="1063"/>
      <c r="B27" s="1064"/>
      <c r="C27" s="1064"/>
      <c r="D27" s="1064"/>
      <c r="E27" s="1064"/>
      <c r="F27" s="1064"/>
      <c r="G27" s="1064"/>
      <c r="H27" s="1064"/>
      <c r="I27" s="1064"/>
      <c r="J27" s="1064"/>
      <c r="K27" s="1065"/>
      <c r="M27" s="1063"/>
      <c r="N27" s="1064"/>
      <c r="O27" s="1064"/>
      <c r="P27" s="1064"/>
      <c r="Q27" s="1064"/>
      <c r="R27" s="1064"/>
      <c r="S27" s="1064"/>
      <c r="T27" s="1064"/>
      <c r="U27" s="1064"/>
      <c r="V27" s="1064"/>
      <c r="W27" s="1065"/>
      <c r="X27" s="654"/>
      <c r="Y27" s="667" t="s">
        <v>1910</v>
      </c>
      <c r="Z27" s="670"/>
    </row>
    <row r="28" spans="1:29" ht="14.4" customHeight="1">
      <c r="A28" s="1060" t="s">
        <v>1911</v>
      </c>
      <c r="B28" s="1061"/>
      <c r="C28" s="1061"/>
      <c r="D28" s="1061"/>
      <c r="E28" s="1061"/>
      <c r="F28" s="1061"/>
      <c r="G28" s="1061"/>
      <c r="H28" s="1061"/>
      <c r="I28" s="1061"/>
      <c r="J28" s="1061"/>
      <c r="K28" s="1062"/>
      <c r="M28" s="1060" t="s">
        <v>1912</v>
      </c>
      <c r="N28" s="1061"/>
      <c r="O28" s="1061"/>
      <c r="P28" s="1061"/>
      <c r="Q28" s="1061"/>
      <c r="R28" s="1061"/>
      <c r="S28" s="1061"/>
      <c r="T28" s="1061"/>
      <c r="U28" s="1061"/>
      <c r="V28" s="1061"/>
      <c r="W28" s="1062"/>
      <c r="X28" s="654"/>
    </row>
    <row r="29" spans="1:29">
      <c r="A29" s="1063"/>
      <c r="B29" s="1064"/>
      <c r="C29" s="1064"/>
      <c r="D29" s="1064"/>
      <c r="E29" s="1064"/>
      <c r="F29" s="1064"/>
      <c r="G29" s="1064"/>
      <c r="H29" s="1064"/>
      <c r="I29" s="1064"/>
      <c r="J29" s="1064"/>
      <c r="K29" s="1065"/>
      <c r="M29" s="1063"/>
      <c r="N29" s="1064"/>
      <c r="O29" s="1064"/>
      <c r="P29" s="1064"/>
      <c r="Q29" s="1064"/>
      <c r="R29" s="1064"/>
      <c r="S29" s="1064"/>
      <c r="T29" s="1064"/>
      <c r="U29" s="1064"/>
      <c r="V29" s="1064"/>
      <c r="W29" s="1065"/>
    </row>
    <row r="30" spans="1:29">
      <c r="A30" s="1060" t="s">
        <v>1913</v>
      </c>
      <c r="B30" s="1061"/>
      <c r="C30" s="1061"/>
      <c r="D30" s="1061"/>
      <c r="E30" s="1061"/>
      <c r="F30" s="1061"/>
      <c r="G30" s="1061"/>
      <c r="H30" s="1061"/>
      <c r="I30" s="1061"/>
      <c r="J30" s="1061"/>
      <c r="K30" s="1062"/>
      <c r="M30" s="1060" t="s">
        <v>1914</v>
      </c>
      <c r="N30" s="1061"/>
      <c r="O30" s="1061"/>
      <c r="P30" s="1061"/>
      <c r="Q30" s="1061"/>
      <c r="R30" s="1061"/>
      <c r="S30" s="1061"/>
      <c r="T30" s="1061"/>
      <c r="U30" s="1061"/>
      <c r="V30" s="1061"/>
      <c r="W30" s="1062"/>
    </row>
    <row r="31" spans="1:29">
      <c r="A31" s="1063"/>
      <c r="B31" s="1064"/>
      <c r="C31" s="1064"/>
      <c r="D31" s="1064"/>
      <c r="E31" s="1064"/>
      <c r="F31" s="1064"/>
      <c r="G31" s="1064"/>
      <c r="H31" s="1064"/>
      <c r="I31" s="1064"/>
      <c r="J31" s="1064"/>
      <c r="K31" s="1065"/>
      <c r="M31" s="1063"/>
      <c r="N31" s="1064"/>
      <c r="O31" s="1064"/>
      <c r="P31" s="1064"/>
      <c r="Q31" s="1064"/>
      <c r="R31" s="1064"/>
      <c r="S31" s="1064"/>
      <c r="T31" s="1064"/>
      <c r="U31" s="1064"/>
      <c r="V31" s="1064"/>
      <c r="W31" s="1065"/>
    </row>
    <row r="32" spans="1:29">
      <c r="A32" s="1060" t="s">
        <v>1915</v>
      </c>
      <c r="B32" s="1061"/>
      <c r="C32" s="1061"/>
      <c r="D32" s="1061"/>
      <c r="E32" s="1061"/>
      <c r="F32" s="1061"/>
      <c r="G32" s="1061"/>
      <c r="H32" s="1061"/>
      <c r="I32" s="1061"/>
      <c r="J32" s="1061"/>
      <c r="K32" s="1062"/>
      <c r="M32" s="1060" t="s">
        <v>1916</v>
      </c>
      <c r="N32" s="1061"/>
      <c r="O32" s="1061"/>
      <c r="P32" s="1061"/>
      <c r="Q32" s="1061"/>
      <c r="R32" s="1061"/>
      <c r="S32" s="1061"/>
      <c r="T32" s="1061"/>
      <c r="U32" s="1061"/>
      <c r="V32" s="1061"/>
      <c r="W32" s="1062"/>
    </row>
    <row r="33" spans="1:23">
      <c r="A33" s="1063"/>
      <c r="B33" s="1064"/>
      <c r="C33" s="1064"/>
      <c r="D33" s="1064"/>
      <c r="E33" s="1064"/>
      <c r="F33" s="1064"/>
      <c r="G33" s="1064"/>
      <c r="H33" s="1064"/>
      <c r="I33" s="1064"/>
      <c r="J33" s="1064"/>
      <c r="K33" s="1065"/>
      <c r="M33" s="1063"/>
      <c r="N33" s="1064"/>
      <c r="O33" s="1064"/>
      <c r="P33" s="1064"/>
      <c r="Q33" s="1064"/>
      <c r="R33" s="1064"/>
      <c r="S33" s="1064"/>
      <c r="T33" s="1064"/>
      <c r="U33" s="1064"/>
      <c r="V33" s="1064"/>
      <c r="W33" s="1065"/>
    </row>
    <row r="34" spans="1:23">
      <c r="A34" s="671" t="s">
        <v>1917</v>
      </c>
      <c r="B34" s="641"/>
      <c r="C34" s="641"/>
      <c r="D34" s="641"/>
      <c r="E34" s="641"/>
      <c r="F34" s="641"/>
      <c r="G34" s="641"/>
      <c r="H34" s="641"/>
      <c r="I34" s="641"/>
      <c r="J34" s="641"/>
      <c r="K34" s="642"/>
      <c r="M34" s="1066" t="s">
        <v>1918</v>
      </c>
      <c r="N34" s="1067"/>
      <c r="O34" s="1067"/>
      <c r="P34" s="1067"/>
      <c r="Q34" s="1067"/>
      <c r="R34" s="1067"/>
      <c r="S34" s="1067"/>
      <c r="T34" s="1067"/>
      <c r="U34" s="1067"/>
      <c r="V34" s="1067"/>
      <c r="W34" s="1068"/>
    </row>
    <row r="35" spans="1:23">
      <c r="A35" s="638"/>
      <c r="B35" s="639"/>
      <c r="C35" s="639"/>
      <c r="D35" s="639"/>
      <c r="E35" s="639"/>
      <c r="F35" s="639"/>
      <c r="G35" s="639"/>
      <c r="H35" s="639"/>
      <c r="I35" s="639"/>
      <c r="J35" s="639"/>
      <c r="K35" s="640"/>
      <c r="M35" s="1069"/>
      <c r="N35" s="1070"/>
      <c r="O35" s="1070"/>
      <c r="P35" s="1070"/>
      <c r="Q35" s="1070"/>
      <c r="R35" s="1070"/>
      <c r="S35" s="1070"/>
      <c r="T35" s="1070"/>
      <c r="U35" s="1070"/>
      <c r="V35" s="1070"/>
      <c r="W35" s="1071"/>
    </row>
    <row r="37" spans="1:23" ht="15" thickBot="1">
      <c r="A37" s="647" t="s">
        <v>1863</v>
      </c>
      <c r="B37" s="648"/>
      <c r="C37" s="649" t="s">
        <v>172</v>
      </c>
      <c r="D37" s="650"/>
      <c r="E37" s="650"/>
      <c r="F37" s="650"/>
      <c r="G37" s="650"/>
      <c r="H37" s="650"/>
      <c r="I37" s="650"/>
      <c r="J37" s="650"/>
      <c r="K37" s="650"/>
      <c r="M37" s="647" t="s">
        <v>1863</v>
      </c>
      <c r="N37" s="648"/>
      <c r="O37" s="649" t="s">
        <v>530</v>
      </c>
      <c r="P37" s="650"/>
      <c r="Q37" s="650"/>
      <c r="R37" s="650"/>
      <c r="S37" s="650"/>
      <c r="T37" s="650"/>
      <c r="U37" s="650"/>
      <c r="V37" s="650"/>
      <c r="W37" s="650"/>
    </row>
    <row r="38" spans="1:23" ht="15" thickTop="1">
      <c r="A38" s="1060" t="s">
        <v>1963</v>
      </c>
      <c r="B38" s="1061"/>
      <c r="C38" s="1061"/>
      <c r="D38" s="1061"/>
      <c r="E38" s="1061"/>
      <c r="F38" s="1061"/>
      <c r="G38" s="1061"/>
      <c r="H38" s="1061"/>
      <c r="I38" s="1061"/>
      <c r="J38" s="1061"/>
      <c r="K38" s="1062"/>
      <c r="M38" s="1060" t="s">
        <v>1941</v>
      </c>
      <c r="N38" s="1061"/>
      <c r="O38" s="1061"/>
      <c r="P38" s="1061"/>
      <c r="Q38" s="1061"/>
      <c r="R38" s="1061"/>
      <c r="S38" s="1061"/>
      <c r="T38" s="1061"/>
      <c r="U38" s="1061"/>
      <c r="V38" s="1061"/>
      <c r="W38" s="1062"/>
    </row>
    <row r="39" spans="1:23">
      <c r="A39" s="1063"/>
      <c r="B39" s="1064"/>
      <c r="C39" s="1064"/>
      <c r="D39" s="1064"/>
      <c r="E39" s="1064"/>
      <c r="F39" s="1064"/>
      <c r="G39" s="1064"/>
      <c r="H39" s="1064"/>
      <c r="I39" s="1064"/>
      <c r="J39" s="1064"/>
      <c r="K39" s="1065"/>
      <c r="M39" s="1063"/>
      <c r="N39" s="1064"/>
      <c r="O39" s="1064"/>
      <c r="P39" s="1064"/>
      <c r="Q39" s="1064"/>
      <c r="R39" s="1064"/>
      <c r="S39" s="1064"/>
      <c r="T39" s="1064"/>
      <c r="U39" s="1064"/>
      <c r="V39" s="1064"/>
      <c r="W39" s="1065"/>
    </row>
    <row r="40" spans="1:23">
      <c r="A40" s="1060" t="s">
        <v>1964</v>
      </c>
      <c r="B40" s="1061"/>
      <c r="C40" s="1061"/>
      <c r="D40" s="1061"/>
      <c r="E40" s="1061"/>
      <c r="F40" s="1061"/>
      <c r="G40" s="1061"/>
      <c r="H40" s="1061"/>
      <c r="I40" s="1061"/>
      <c r="J40" s="1061"/>
      <c r="K40" s="1062"/>
      <c r="M40" s="1060" t="s">
        <v>1942</v>
      </c>
      <c r="N40" s="1061"/>
      <c r="O40" s="1061"/>
      <c r="P40" s="1061"/>
      <c r="Q40" s="1061"/>
      <c r="R40" s="1061"/>
      <c r="S40" s="1061"/>
      <c r="T40" s="1061"/>
      <c r="U40" s="1061"/>
      <c r="V40" s="1061"/>
      <c r="W40" s="1062"/>
    </row>
    <row r="41" spans="1:23">
      <c r="A41" s="1063"/>
      <c r="B41" s="1064"/>
      <c r="C41" s="1064"/>
      <c r="D41" s="1064"/>
      <c r="E41" s="1064"/>
      <c r="F41" s="1064"/>
      <c r="G41" s="1064"/>
      <c r="H41" s="1064"/>
      <c r="I41" s="1064"/>
      <c r="J41" s="1064"/>
      <c r="K41" s="1065"/>
      <c r="M41" s="1063"/>
      <c r="N41" s="1064"/>
      <c r="O41" s="1064"/>
      <c r="P41" s="1064"/>
      <c r="Q41" s="1064"/>
      <c r="R41" s="1064"/>
      <c r="S41" s="1064"/>
      <c r="T41" s="1064"/>
      <c r="U41" s="1064"/>
      <c r="V41" s="1064"/>
      <c r="W41" s="1065"/>
    </row>
    <row r="42" spans="1:23">
      <c r="A42" s="1060" t="s">
        <v>1919</v>
      </c>
      <c r="B42" s="1061"/>
      <c r="C42" s="1061"/>
      <c r="D42" s="1061"/>
      <c r="E42" s="1061"/>
      <c r="F42" s="1061"/>
      <c r="G42" s="1061"/>
      <c r="H42" s="1061"/>
      <c r="I42" s="1061"/>
      <c r="J42" s="1061"/>
      <c r="K42" s="1062"/>
      <c r="M42" s="1060" t="s">
        <v>1943</v>
      </c>
      <c r="N42" s="1061"/>
      <c r="O42" s="1061"/>
      <c r="P42" s="1061"/>
      <c r="Q42" s="1061"/>
      <c r="R42" s="1061"/>
      <c r="S42" s="1061"/>
      <c r="T42" s="1061"/>
      <c r="U42" s="1061"/>
      <c r="V42" s="1061"/>
      <c r="W42" s="1062"/>
    </row>
    <row r="43" spans="1:23">
      <c r="A43" s="1063"/>
      <c r="B43" s="1064"/>
      <c r="C43" s="1064"/>
      <c r="D43" s="1064"/>
      <c r="E43" s="1064"/>
      <c r="F43" s="1064"/>
      <c r="G43" s="1064"/>
      <c r="H43" s="1064"/>
      <c r="I43" s="1064"/>
      <c r="J43" s="1064"/>
      <c r="K43" s="1065"/>
      <c r="M43" s="1063"/>
      <c r="N43" s="1064"/>
      <c r="O43" s="1064"/>
      <c r="P43" s="1064"/>
      <c r="Q43" s="1064"/>
      <c r="R43" s="1064"/>
      <c r="S43" s="1064"/>
      <c r="T43" s="1064"/>
      <c r="U43" s="1064"/>
      <c r="V43" s="1064"/>
      <c r="W43" s="1065"/>
    </row>
    <row r="44" spans="1:23">
      <c r="A44" s="1060" t="s">
        <v>1920</v>
      </c>
      <c r="B44" s="1061"/>
      <c r="C44" s="1061"/>
      <c r="D44" s="1061"/>
      <c r="E44" s="1061"/>
      <c r="F44" s="1061"/>
      <c r="G44" s="1061"/>
      <c r="H44" s="1061"/>
      <c r="I44" s="1061"/>
      <c r="J44" s="1061"/>
      <c r="K44" s="1062"/>
      <c r="M44" s="1060" t="s">
        <v>1944</v>
      </c>
      <c r="N44" s="1061"/>
      <c r="O44" s="1061"/>
      <c r="P44" s="1061"/>
      <c r="Q44" s="1061"/>
      <c r="R44" s="1061"/>
      <c r="S44" s="1061"/>
      <c r="T44" s="1061"/>
      <c r="U44" s="1061"/>
      <c r="V44" s="1061"/>
      <c r="W44" s="1062"/>
    </row>
    <row r="45" spans="1:23">
      <c r="A45" s="1063"/>
      <c r="B45" s="1064"/>
      <c r="C45" s="1064"/>
      <c r="D45" s="1064"/>
      <c r="E45" s="1064"/>
      <c r="F45" s="1064"/>
      <c r="G45" s="1064"/>
      <c r="H45" s="1064"/>
      <c r="I45" s="1064"/>
      <c r="J45" s="1064"/>
      <c r="K45" s="1065"/>
      <c r="M45" s="1063"/>
      <c r="N45" s="1064"/>
      <c r="O45" s="1064"/>
      <c r="P45" s="1064"/>
      <c r="Q45" s="1064"/>
      <c r="R45" s="1064"/>
      <c r="S45" s="1064"/>
      <c r="T45" s="1064"/>
      <c r="U45" s="1064"/>
      <c r="V45" s="1064"/>
      <c r="W45" s="1065"/>
    </row>
    <row r="46" spans="1:23">
      <c r="A46" s="1060" t="s">
        <v>1921</v>
      </c>
      <c r="B46" s="1061"/>
      <c r="C46" s="1061"/>
      <c r="D46" s="1061"/>
      <c r="E46" s="1061"/>
      <c r="F46" s="1061"/>
      <c r="G46" s="1061"/>
      <c r="H46" s="1061"/>
      <c r="I46" s="1061"/>
      <c r="J46" s="1061"/>
      <c r="K46" s="1062"/>
      <c r="M46" s="1060" t="s">
        <v>1945</v>
      </c>
      <c r="N46" s="1061"/>
      <c r="O46" s="1061"/>
      <c r="P46" s="1061"/>
      <c r="Q46" s="1061"/>
      <c r="R46" s="1061"/>
      <c r="S46" s="1061"/>
      <c r="T46" s="1061"/>
      <c r="U46" s="1061"/>
      <c r="V46" s="1061"/>
      <c r="W46" s="1062"/>
    </row>
    <row r="47" spans="1:23">
      <c r="A47" s="1063"/>
      <c r="B47" s="1064"/>
      <c r="C47" s="1064"/>
      <c r="D47" s="1064"/>
      <c r="E47" s="1064"/>
      <c r="F47" s="1064"/>
      <c r="G47" s="1064"/>
      <c r="H47" s="1064"/>
      <c r="I47" s="1064"/>
      <c r="J47" s="1064"/>
      <c r="K47" s="1065"/>
      <c r="M47" s="1063"/>
      <c r="N47" s="1064"/>
      <c r="O47" s="1064"/>
      <c r="P47" s="1064"/>
      <c r="Q47" s="1064"/>
      <c r="R47" s="1064"/>
      <c r="S47" s="1064"/>
      <c r="T47" s="1064"/>
      <c r="U47" s="1064"/>
      <c r="V47" s="1064"/>
      <c r="W47" s="1065"/>
    </row>
    <row r="48" spans="1:23">
      <c r="A48" s="1060" t="s">
        <v>1922</v>
      </c>
      <c r="B48" s="1061"/>
      <c r="C48" s="1061"/>
      <c r="D48" s="1061"/>
      <c r="E48" s="1061"/>
      <c r="F48" s="1061"/>
      <c r="G48" s="1061"/>
      <c r="H48" s="1061"/>
      <c r="I48" s="1061"/>
      <c r="J48" s="1061"/>
      <c r="K48" s="1062"/>
      <c r="M48" s="1060" t="s">
        <v>1946</v>
      </c>
      <c r="N48" s="1061"/>
      <c r="O48" s="1061"/>
      <c r="P48" s="1061"/>
      <c r="Q48" s="1061"/>
      <c r="R48" s="1061"/>
      <c r="S48" s="1061"/>
      <c r="T48" s="1061"/>
      <c r="U48" s="1061"/>
      <c r="V48" s="1061"/>
      <c r="W48" s="1062"/>
    </row>
    <row r="49" spans="1:23">
      <c r="A49" s="1063"/>
      <c r="B49" s="1064"/>
      <c r="C49" s="1064"/>
      <c r="D49" s="1064"/>
      <c r="E49" s="1064"/>
      <c r="F49" s="1064"/>
      <c r="G49" s="1064"/>
      <c r="H49" s="1064"/>
      <c r="I49" s="1064"/>
      <c r="J49" s="1064"/>
      <c r="K49" s="1065"/>
      <c r="M49" s="1063"/>
      <c r="N49" s="1064"/>
      <c r="O49" s="1064"/>
      <c r="P49" s="1064"/>
      <c r="Q49" s="1064"/>
      <c r="R49" s="1064"/>
      <c r="S49" s="1064"/>
      <c r="T49" s="1064"/>
      <c r="U49" s="1064"/>
      <c r="V49" s="1064"/>
      <c r="W49" s="1065"/>
    </row>
    <row r="50" spans="1:23">
      <c r="A50" s="1060" t="s">
        <v>1923</v>
      </c>
      <c r="B50" s="1061"/>
      <c r="C50" s="1061"/>
      <c r="D50" s="1061"/>
      <c r="E50" s="1061"/>
      <c r="F50" s="1061"/>
      <c r="G50" s="1061"/>
      <c r="H50" s="1061"/>
      <c r="I50" s="1061"/>
      <c r="J50" s="1061"/>
      <c r="K50" s="1062"/>
      <c r="M50" s="1060" t="s">
        <v>1947</v>
      </c>
      <c r="N50" s="1061"/>
      <c r="O50" s="1061"/>
      <c r="P50" s="1061"/>
      <c r="Q50" s="1061"/>
      <c r="R50" s="1061"/>
      <c r="S50" s="1061"/>
      <c r="T50" s="1061"/>
      <c r="U50" s="1061"/>
      <c r="V50" s="1061"/>
      <c r="W50" s="1062"/>
    </row>
    <row r="51" spans="1:23">
      <c r="A51" s="1063"/>
      <c r="B51" s="1064"/>
      <c r="C51" s="1064"/>
      <c r="D51" s="1064"/>
      <c r="E51" s="1064"/>
      <c r="F51" s="1064"/>
      <c r="G51" s="1064"/>
      <c r="H51" s="1064"/>
      <c r="I51" s="1064"/>
      <c r="J51" s="1064"/>
      <c r="K51" s="1065"/>
      <c r="M51" s="1063"/>
      <c r="N51" s="1064"/>
      <c r="O51" s="1064"/>
      <c r="P51" s="1064"/>
      <c r="Q51" s="1064"/>
      <c r="R51" s="1064"/>
      <c r="S51" s="1064"/>
      <c r="T51" s="1064"/>
      <c r="U51" s="1064"/>
      <c r="V51" s="1064"/>
      <c r="W51" s="1065"/>
    </row>
    <row r="52" spans="1:23" ht="14.4" customHeight="1">
      <c r="A52" s="1066" t="s">
        <v>1924</v>
      </c>
      <c r="B52" s="1067"/>
      <c r="C52" s="1067"/>
      <c r="D52" s="1067"/>
      <c r="E52" s="1067"/>
      <c r="F52" s="1067"/>
      <c r="G52" s="1067"/>
      <c r="H52" s="1067"/>
      <c r="I52" s="1067"/>
      <c r="J52" s="1067"/>
      <c r="K52" s="1068"/>
      <c r="M52" s="1066" t="s">
        <v>1954</v>
      </c>
      <c r="N52" s="1067"/>
      <c r="O52" s="1067"/>
      <c r="P52" s="1067"/>
      <c r="Q52" s="1067"/>
      <c r="R52" s="1067"/>
      <c r="S52" s="1067"/>
      <c r="T52" s="1067"/>
      <c r="U52" s="1067"/>
      <c r="V52" s="1067"/>
      <c r="W52" s="1068"/>
    </row>
    <row r="53" spans="1:23">
      <c r="A53" s="1069"/>
      <c r="B53" s="1070"/>
      <c r="C53" s="1070"/>
      <c r="D53" s="1070"/>
      <c r="E53" s="1070"/>
      <c r="F53" s="1070"/>
      <c r="G53" s="1070"/>
      <c r="H53" s="1070"/>
      <c r="I53" s="1070"/>
      <c r="J53" s="1070"/>
      <c r="K53" s="1071"/>
      <c r="M53" s="1069"/>
      <c r="N53" s="1070"/>
      <c r="O53" s="1070"/>
      <c r="P53" s="1070"/>
      <c r="Q53" s="1070"/>
      <c r="R53" s="1070"/>
      <c r="S53" s="1070"/>
      <c r="T53" s="1070"/>
      <c r="U53" s="1070"/>
      <c r="V53" s="1070"/>
      <c r="W53" s="1071"/>
    </row>
    <row r="55" spans="1:23" ht="15" thickBot="1">
      <c r="A55" s="647" t="s">
        <v>1863</v>
      </c>
      <c r="B55" s="648"/>
      <c r="C55" s="649" t="s">
        <v>93</v>
      </c>
      <c r="D55" s="650"/>
      <c r="E55" s="650"/>
      <c r="F55" s="650"/>
      <c r="G55" s="650"/>
      <c r="H55" s="650"/>
      <c r="I55" s="650"/>
      <c r="J55" s="650"/>
      <c r="K55" s="650"/>
      <c r="M55" s="647" t="s">
        <v>1863</v>
      </c>
      <c r="N55" s="648"/>
      <c r="O55" s="649" t="s">
        <v>1925</v>
      </c>
      <c r="P55" s="650"/>
      <c r="Q55" s="650"/>
      <c r="R55" s="650"/>
      <c r="S55" s="650"/>
      <c r="T55" s="650"/>
      <c r="U55" s="650"/>
      <c r="V55" s="650"/>
      <c r="W55" s="650"/>
    </row>
    <row r="56" spans="1:23" ht="15" thickTop="1">
      <c r="A56" s="1060" t="s">
        <v>1926</v>
      </c>
      <c r="B56" s="1061"/>
      <c r="C56" s="1061"/>
      <c r="D56" s="1061"/>
      <c r="E56" s="1061"/>
      <c r="F56" s="1061"/>
      <c r="G56" s="1061"/>
      <c r="H56" s="1061"/>
      <c r="I56" s="1061"/>
      <c r="J56" s="1061"/>
      <c r="K56" s="1062"/>
      <c r="M56" s="1060" t="s">
        <v>1927</v>
      </c>
      <c r="N56" s="1061"/>
      <c r="O56" s="1061"/>
      <c r="P56" s="1061"/>
      <c r="Q56" s="1061"/>
      <c r="R56" s="1061"/>
      <c r="S56" s="1061"/>
      <c r="T56" s="1061"/>
      <c r="U56" s="1061"/>
      <c r="V56" s="1061"/>
      <c r="W56" s="1062"/>
    </row>
    <row r="57" spans="1:23">
      <c r="A57" s="1063"/>
      <c r="B57" s="1064"/>
      <c r="C57" s="1064"/>
      <c r="D57" s="1064"/>
      <c r="E57" s="1064"/>
      <c r="F57" s="1064"/>
      <c r="G57" s="1064"/>
      <c r="H57" s="1064"/>
      <c r="I57" s="1064"/>
      <c r="J57" s="1064"/>
      <c r="K57" s="1065"/>
      <c r="M57" s="1063"/>
      <c r="N57" s="1064"/>
      <c r="O57" s="1064"/>
      <c r="P57" s="1064"/>
      <c r="Q57" s="1064"/>
      <c r="R57" s="1064"/>
      <c r="S57" s="1064"/>
      <c r="T57" s="1064"/>
      <c r="U57" s="1064"/>
      <c r="V57" s="1064"/>
      <c r="W57" s="1065"/>
    </row>
    <row r="58" spans="1:23" ht="14.4" customHeight="1">
      <c r="A58" s="1060" t="s">
        <v>1928</v>
      </c>
      <c r="B58" s="1061"/>
      <c r="C58" s="1061"/>
      <c r="D58" s="1061"/>
      <c r="E58" s="1061"/>
      <c r="F58" s="1061"/>
      <c r="G58" s="1061"/>
      <c r="H58" s="1061"/>
      <c r="I58" s="1061"/>
      <c r="J58" s="1061"/>
      <c r="K58" s="1062"/>
      <c r="M58" s="1066" t="s">
        <v>1948</v>
      </c>
      <c r="N58" s="1067"/>
      <c r="O58" s="1067"/>
      <c r="P58" s="1067"/>
      <c r="Q58" s="1067"/>
      <c r="R58" s="1067"/>
      <c r="S58" s="1067"/>
      <c r="T58" s="1067"/>
      <c r="U58" s="1067"/>
      <c r="V58" s="1067"/>
      <c r="W58" s="1068"/>
    </row>
    <row r="59" spans="1:23">
      <c r="A59" s="1063"/>
      <c r="B59" s="1064"/>
      <c r="C59" s="1064"/>
      <c r="D59" s="1064"/>
      <c r="E59" s="1064"/>
      <c r="F59" s="1064"/>
      <c r="G59" s="1064"/>
      <c r="H59" s="1064"/>
      <c r="I59" s="1064"/>
      <c r="J59" s="1064"/>
      <c r="K59" s="1065"/>
      <c r="M59" s="1063"/>
      <c r="N59" s="1064"/>
      <c r="O59" s="1064"/>
      <c r="P59" s="1064"/>
      <c r="Q59" s="1064"/>
      <c r="R59" s="1064"/>
      <c r="S59" s="1064"/>
      <c r="T59" s="1064"/>
      <c r="U59" s="1064"/>
      <c r="V59" s="1064"/>
      <c r="W59" s="1065"/>
    </row>
    <row r="60" spans="1:23">
      <c r="A60" s="1060" t="s">
        <v>1929</v>
      </c>
      <c r="B60" s="1061"/>
      <c r="C60" s="1061"/>
      <c r="D60" s="1061"/>
      <c r="E60" s="1061"/>
      <c r="F60" s="1061"/>
      <c r="G60" s="1061"/>
      <c r="H60" s="1061"/>
      <c r="I60" s="1061"/>
      <c r="J60" s="1061"/>
      <c r="K60" s="1062"/>
      <c r="M60" s="1060" t="s">
        <v>1949</v>
      </c>
      <c r="N60" s="1061"/>
      <c r="O60" s="1061"/>
      <c r="P60" s="1061"/>
      <c r="Q60" s="1061"/>
      <c r="R60" s="1061"/>
      <c r="S60" s="1061"/>
      <c r="T60" s="1061"/>
      <c r="U60" s="1061"/>
      <c r="V60" s="1061"/>
      <c r="W60" s="1062"/>
    </row>
    <row r="61" spans="1:23">
      <c r="A61" s="1063"/>
      <c r="B61" s="1064"/>
      <c r="C61" s="1064"/>
      <c r="D61" s="1064"/>
      <c r="E61" s="1064"/>
      <c r="F61" s="1064"/>
      <c r="G61" s="1064"/>
      <c r="H61" s="1064"/>
      <c r="I61" s="1064"/>
      <c r="J61" s="1064"/>
      <c r="K61" s="1065"/>
      <c r="M61" s="1063"/>
      <c r="N61" s="1064"/>
      <c r="O61" s="1064"/>
      <c r="P61" s="1064"/>
      <c r="Q61" s="1064"/>
      <c r="R61" s="1064"/>
      <c r="S61" s="1064"/>
      <c r="T61" s="1064"/>
      <c r="U61" s="1064"/>
      <c r="V61" s="1064"/>
      <c r="W61" s="1065"/>
    </row>
    <row r="62" spans="1:23">
      <c r="A62" s="1060" t="s">
        <v>1930</v>
      </c>
      <c r="B62" s="1061"/>
      <c r="C62" s="1061"/>
      <c r="D62" s="1061"/>
      <c r="E62" s="1061"/>
      <c r="F62" s="1061"/>
      <c r="G62" s="1061"/>
      <c r="H62" s="1061"/>
      <c r="I62" s="1061"/>
      <c r="J62" s="1061"/>
      <c r="K62" s="1062"/>
      <c r="M62" s="1060" t="s">
        <v>1950</v>
      </c>
      <c r="N62" s="1061"/>
      <c r="O62" s="1061"/>
      <c r="P62" s="1061"/>
      <c r="Q62" s="1061"/>
      <c r="R62" s="1061"/>
      <c r="S62" s="1061"/>
      <c r="T62" s="1061"/>
      <c r="U62" s="1061"/>
      <c r="V62" s="1061"/>
      <c r="W62" s="1062"/>
    </row>
    <row r="63" spans="1:23">
      <c r="A63" s="1063"/>
      <c r="B63" s="1064"/>
      <c r="C63" s="1064"/>
      <c r="D63" s="1064"/>
      <c r="E63" s="1064"/>
      <c r="F63" s="1064"/>
      <c r="G63" s="1064"/>
      <c r="H63" s="1064"/>
      <c r="I63" s="1064"/>
      <c r="J63" s="1064"/>
      <c r="K63" s="1065"/>
      <c r="M63" s="1063"/>
      <c r="N63" s="1064"/>
      <c r="O63" s="1064"/>
      <c r="P63" s="1064"/>
      <c r="Q63" s="1064"/>
      <c r="R63" s="1064"/>
      <c r="S63" s="1064"/>
      <c r="T63" s="1064"/>
      <c r="U63" s="1064"/>
      <c r="V63" s="1064"/>
      <c r="W63" s="1065"/>
    </row>
    <row r="64" spans="1:23">
      <c r="A64" s="1060" t="s">
        <v>1931</v>
      </c>
      <c r="B64" s="1061"/>
      <c r="C64" s="1061"/>
      <c r="D64" s="1061"/>
      <c r="E64" s="1061"/>
      <c r="F64" s="1061"/>
      <c r="G64" s="1061"/>
      <c r="H64" s="1061"/>
      <c r="I64" s="1061"/>
      <c r="J64" s="1061"/>
      <c r="K64" s="1062"/>
      <c r="M64" s="1060" t="s">
        <v>1951</v>
      </c>
      <c r="N64" s="1061"/>
      <c r="O64" s="1061"/>
      <c r="P64" s="1061"/>
      <c r="Q64" s="1061"/>
      <c r="R64" s="1061"/>
      <c r="S64" s="1061"/>
      <c r="T64" s="1061"/>
      <c r="U64" s="1061"/>
      <c r="V64" s="1061"/>
      <c r="W64" s="1062"/>
    </row>
    <row r="65" spans="1:23">
      <c r="A65" s="1063"/>
      <c r="B65" s="1064"/>
      <c r="C65" s="1064"/>
      <c r="D65" s="1064"/>
      <c r="E65" s="1064"/>
      <c r="F65" s="1064"/>
      <c r="G65" s="1064"/>
      <c r="H65" s="1064"/>
      <c r="I65" s="1064"/>
      <c r="J65" s="1064"/>
      <c r="K65" s="1065"/>
      <c r="M65" s="1063"/>
      <c r="N65" s="1064"/>
      <c r="O65" s="1064"/>
      <c r="P65" s="1064"/>
      <c r="Q65" s="1064"/>
      <c r="R65" s="1064"/>
      <c r="S65" s="1064"/>
      <c r="T65" s="1064"/>
      <c r="U65" s="1064"/>
      <c r="V65" s="1064"/>
      <c r="W65" s="1065"/>
    </row>
    <row r="66" spans="1:23">
      <c r="A66" s="1060" t="s">
        <v>1932</v>
      </c>
      <c r="B66" s="1061"/>
      <c r="C66" s="1061"/>
      <c r="D66" s="1061"/>
      <c r="E66" s="1061"/>
      <c r="F66" s="1061"/>
      <c r="G66" s="1061"/>
      <c r="H66" s="1061"/>
      <c r="I66" s="1061"/>
      <c r="J66" s="1061"/>
      <c r="K66" s="1062"/>
      <c r="M66" s="1060" t="s">
        <v>1952</v>
      </c>
      <c r="N66" s="1061"/>
      <c r="O66" s="1061"/>
      <c r="P66" s="1061"/>
      <c r="Q66" s="1061"/>
      <c r="R66" s="1061"/>
      <c r="S66" s="1061"/>
      <c r="T66" s="1061"/>
      <c r="U66" s="1061"/>
      <c r="V66" s="1061"/>
      <c r="W66" s="1062"/>
    </row>
    <row r="67" spans="1:23">
      <c r="A67" s="1063"/>
      <c r="B67" s="1064"/>
      <c r="C67" s="1064"/>
      <c r="D67" s="1064"/>
      <c r="E67" s="1064"/>
      <c r="F67" s="1064"/>
      <c r="G67" s="1064"/>
      <c r="H67" s="1064"/>
      <c r="I67" s="1064"/>
      <c r="J67" s="1064"/>
      <c r="K67" s="1065"/>
      <c r="M67" s="1063"/>
      <c r="N67" s="1064"/>
      <c r="O67" s="1064"/>
      <c r="P67" s="1064"/>
      <c r="Q67" s="1064"/>
      <c r="R67" s="1064"/>
      <c r="S67" s="1064"/>
      <c r="T67" s="1064"/>
      <c r="U67" s="1064"/>
      <c r="V67" s="1064"/>
      <c r="W67" s="1065"/>
    </row>
    <row r="68" spans="1:23">
      <c r="A68" s="1060" t="s">
        <v>1933</v>
      </c>
      <c r="B68" s="1061"/>
      <c r="C68" s="1061"/>
      <c r="D68" s="1061"/>
      <c r="E68" s="1061"/>
      <c r="F68" s="1061"/>
      <c r="G68" s="1061"/>
      <c r="H68" s="1061"/>
      <c r="I68" s="1061"/>
      <c r="J68" s="1061"/>
      <c r="K68" s="1062"/>
      <c r="M68" s="1060" t="s">
        <v>1934</v>
      </c>
      <c r="N68" s="1061"/>
      <c r="O68" s="1061"/>
      <c r="P68" s="1061"/>
      <c r="Q68" s="1061"/>
      <c r="R68" s="1061"/>
      <c r="S68" s="1061"/>
      <c r="T68" s="1061"/>
      <c r="U68" s="1061"/>
      <c r="V68" s="1061"/>
      <c r="W68" s="1062"/>
    </row>
    <row r="69" spans="1:23">
      <c r="A69" s="1063"/>
      <c r="B69" s="1064"/>
      <c r="C69" s="1064"/>
      <c r="D69" s="1064"/>
      <c r="E69" s="1064"/>
      <c r="F69" s="1064"/>
      <c r="G69" s="1064"/>
      <c r="H69" s="1064"/>
      <c r="I69" s="1064"/>
      <c r="J69" s="1064"/>
      <c r="K69" s="1065"/>
      <c r="M69" s="1063"/>
      <c r="N69" s="1064"/>
      <c r="O69" s="1064"/>
      <c r="P69" s="1064"/>
      <c r="Q69" s="1064"/>
      <c r="R69" s="1064"/>
      <c r="S69" s="1064"/>
      <c r="T69" s="1064"/>
      <c r="U69" s="1064"/>
      <c r="V69" s="1064"/>
      <c r="W69" s="1065"/>
    </row>
    <row r="70" spans="1:23">
      <c r="A70" s="1066" t="s">
        <v>1935</v>
      </c>
      <c r="B70" s="1067"/>
      <c r="C70" s="1067"/>
      <c r="D70" s="1067"/>
      <c r="E70" s="1067"/>
      <c r="F70" s="1067"/>
      <c r="G70" s="1067"/>
      <c r="H70" s="1067"/>
      <c r="I70" s="1067"/>
      <c r="J70" s="1067"/>
      <c r="K70" s="1068"/>
      <c r="M70" s="1066" t="s">
        <v>1953</v>
      </c>
      <c r="N70" s="1067"/>
      <c r="O70" s="1067"/>
      <c r="P70" s="1067"/>
      <c r="Q70" s="1067"/>
      <c r="R70" s="1067"/>
      <c r="S70" s="1067"/>
      <c r="T70" s="1067"/>
      <c r="U70" s="1067"/>
      <c r="V70" s="1067"/>
      <c r="W70" s="1068"/>
    </row>
    <row r="71" spans="1:23">
      <c r="A71" s="1069"/>
      <c r="B71" s="1070"/>
      <c r="C71" s="1070"/>
      <c r="D71" s="1070"/>
      <c r="E71" s="1070"/>
      <c r="F71" s="1070"/>
      <c r="G71" s="1070"/>
      <c r="H71" s="1070"/>
      <c r="I71" s="1070"/>
      <c r="J71" s="1070"/>
      <c r="K71" s="1071"/>
      <c r="M71" s="1069"/>
      <c r="N71" s="1070"/>
      <c r="O71" s="1070"/>
      <c r="P71" s="1070"/>
      <c r="Q71" s="1070"/>
      <c r="R71" s="1070"/>
      <c r="S71" s="1070"/>
      <c r="T71" s="1070"/>
      <c r="U71" s="1070"/>
      <c r="V71" s="1070"/>
      <c r="W71" s="1071"/>
    </row>
    <row r="73" spans="1:23">
      <c r="M73" s="685"/>
    </row>
    <row r="74" spans="1:23">
      <c r="B74" t="s">
        <v>2015</v>
      </c>
      <c r="M74" s="685"/>
    </row>
    <row r="75" spans="1:23">
      <c r="B75" t="str">
        <f>"InterfaceClass.Tyosuhde."&amp;B74</f>
        <v>InterfaceClass.Tyosuhde.GetHistory</v>
      </c>
      <c r="M75" s="686"/>
    </row>
    <row r="76" spans="1:23">
      <c r="B76" t="str">
        <f>"public const string "&amp;B74&amp;" = '"&amp;B74&amp;"';"</f>
        <v>public const string GetHistory = 'GetHistory';</v>
      </c>
      <c r="M76" s="685"/>
    </row>
    <row r="77" spans="1:23">
      <c r="M77" s="685"/>
    </row>
    <row r="78" spans="1:23">
      <c r="M78" s="685"/>
    </row>
    <row r="79" spans="1:23">
      <c r="M79" s="685"/>
    </row>
    <row r="80" spans="1:23">
      <c r="M80" s="685"/>
    </row>
    <row r="81" spans="13:13">
      <c r="M81" s="687"/>
    </row>
  </sheetData>
  <mergeCells count="55">
    <mergeCell ref="A12:K13"/>
    <mergeCell ref="A2:K3"/>
    <mergeCell ref="A4:K5"/>
    <mergeCell ref="A6:K7"/>
    <mergeCell ref="A8:K9"/>
    <mergeCell ref="A10:K11"/>
    <mergeCell ref="A14:K15"/>
    <mergeCell ref="A16:K17"/>
    <mergeCell ref="A20:K21"/>
    <mergeCell ref="M20:W21"/>
    <mergeCell ref="A22:K23"/>
    <mergeCell ref="M22:W23"/>
    <mergeCell ref="A38:K39"/>
    <mergeCell ref="M38:W39"/>
    <mergeCell ref="A24:K25"/>
    <mergeCell ref="M24:W25"/>
    <mergeCell ref="A26:K27"/>
    <mergeCell ref="M26:W27"/>
    <mergeCell ref="A28:K29"/>
    <mergeCell ref="M28:W29"/>
    <mergeCell ref="A30:K31"/>
    <mergeCell ref="M30:W31"/>
    <mergeCell ref="A32:K33"/>
    <mergeCell ref="M32:W33"/>
    <mergeCell ref="M34:W35"/>
    <mergeCell ref="A40:K41"/>
    <mergeCell ref="M40:W41"/>
    <mergeCell ref="A42:K43"/>
    <mergeCell ref="M42:W43"/>
    <mergeCell ref="A44:K45"/>
    <mergeCell ref="M44:W45"/>
    <mergeCell ref="A46:K47"/>
    <mergeCell ref="M46:W47"/>
    <mergeCell ref="A48:K49"/>
    <mergeCell ref="M48:W49"/>
    <mergeCell ref="A50:K51"/>
    <mergeCell ref="M50:W51"/>
    <mergeCell ref="A52:K53"/>
    <mergeCell ref="M52:W53"/>
    <mergeCell ref="A56:K57"/>
    <mergeCell ref="M56:W57"/>
    <mergeCell ref="A58:K59"/>
    <mergeCell ref="M58:W59"/>
    <mergeCell ref="A60:K61"/>
    <mergeCell ref="M60:W61"/>
    <mergeCell ref="A62:K63"/>
    <mergeCell ref="M62:W63"/>
    <mergeCell ref="A64:K65"/>
    <mergeCell ref="M64:W65"/>
    <mergeCell ref="A66:K67"/>
    <mergeCell ref="M66:W67"/>
    <mergeCell ref="A68:K69"/>
    <mergeCell ref="M68:W69"/>
    <mergeCell ref="A70:K71"/>
    <mergeCell ref="M70:W71"/>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14A778-DCC8-4619-A11D-36B0BD0DA87F}">
  <dimension ref="A3:AF87"/>
  <sheetViews>
    <sheetView workbookViewId="0">
      <selection activeCell="I14" sqref="I14:J21"/>
    </sheetView>
  </sheetViews>
  <sheetFormatPr defaultColWidth="11.44140625" defaultRowHeight="14.4"/>
  <cols>
    <col min="5" max="5" width="16.33203125" bestFit="1" customWidth="1"/>
    <col min="9" max="9" width="18.44140625" customWidth="1"/>
  </cols>
  <sheetData>
    <row r="3" spans="2:14" ht="15.6">
      <c r="B3" s="267" t="s">
        <v>679</v>
      </c>
      <c r="C3" s="267" t="s">
        <v>680</v>
      </c>
      <c r="D3" t="s">
        <v>681</v>
      </c>
      <c r="E3" s="303" t="s">
        <v>682</v>
      </c>
      <c r="F3" s="14" t="s">
        <v>683</v>
      </c>
      <c r="H3" s="15" t="s">
        <v>842</v>
      </c>
      <c r="I3" s="15" t="s">
        <v>846</v>
      </c>
    </row>
    <row r="4" spans="2:14" ht="15.6">
      <c r="B4" s="1" t="s">
        <v>684</v>
      </c>
      <c r="C4" s="1" t="s">
        <v>685</v>
      </c>
      <c r="D4" s="19" t="s">
        <v>686</v>
      </c>
      <c r="E4" s="305" t="s">
        <v>687</v>
      </c>
      <c r="F4" t="s">
        <v>754</v>
      </c>
      <c r="G4" s="257"/>
      <c r="H4" t="s">
        <v>845</v>
      </c>
      <c r="I4" t="s">
        <v>850</v>
      </c>
    </row>
    <row r="5" spans="2:14" ht="15.6">
      <c r="B5" s="1" t="s">
        <v>688</v>
      </c>
      <c r="C5" s="1" t="s">
        <v>689</v>
      </c>
      <c r="D5" s="19" t="s">
        <v>690</v>
      </c>
      <c r="E5" s="305" t="s">
        <v>691</v>
      </c>
      <c r="F5" t="s">
        <v>755</v>
      </c>
      <c r="G5" s="257"/>
      <c r="H5" t="s">
        <v>844</v>
      </c>
      <c r="I5" t="s">
        <v>848</v>
      </c>
    </row>
    <row r="6" spans="2:14" ht="15.6">
      <c r="B6" s="1" t="s">
        <v>692</v>
      </c>
      <c r="C6" s="1" t="s">
        <v>693</v>
      </c>
      <c r="D6" s="19" t="s">
        <v>694</v>
      </c>
      <c r="E6" s="305" t="s">
        <v>695</v>
      </c>
      <c r="F6" t="s">
        <v>756</v>
      </c>
      <c r="G6" s="257"/>
      <c r="H6" t="s">
        <v>753</v>
      </c>
      <c r="I6" t="s">
        <v>849</v>
      </c>
    </row>
    <row r="7" spans="2:14" ht="15.6">
      <c r="B7" s="1" t="s">
        <v>696</v>
      </c>
      <c r="C7" s="1" t="s">
        <v>697</v>
      </c>
      <c r="D7" s="19" t="s">
        <v>698</v>
      </c>
      <c r="H7" t="s">
        <v>740</v>
      </c>
      <c r="I7" t="s">
        <v>814</v>
      </c>
    </row>
    <row r="8" spans="2:14" ht="15.6">
      <c r="C8" s="1" t="s">
        <v>699</v>
      </c>
      <c r="D8" s="19" t="s">
        <v>700</v>
      </c>
      <c r="E8" s="69" t="s">
        <v>701</v>
      </c>
      <c r="F8" s="69"/>
      <c r="H8" t="s">
        <v>843</v>
      </c>
      <c r="I8" t="s">
        <v>847</v>
      </c>
    </row>
    <row r="9" spans="2:14">
      <c r="D9" s="19" t="s">
        <v>702</v>
      </c>
      <c r="E9" s="70" t="s">
        <v>703</v>
      </c>
      <c r="F9" s="71" t="s">
        <v>811</v>
      </c>
      <c r="G9" s="71"/>
      <c r="H9" s="71"/>
      <c r="I9" s="110"/>
    </row>
    <row r="10" spans="2:14">
      <c r="E10" s="76" t="s">
        <v>704</v>
      </c>
      <c r="F10" s="3" t="s">
        <v>813</v>
      </c>
      <c r="G10" s="3"/>
      <c r="H10" s="3"/>
      <c r="I10" s="112"/>
    </row>
    <row r="11" spans="2:14">
      <c r="E11" s="76" t="s">
        <v>705</v>
      </c>
      <c r="F11" s="3" t="s">
        <v>812</v>
      </c>
      <c r="G11" s="3"/>
      <c r="H11" s="3"/>
      <c r="I11" s="112"/>
    </row>
    <row r="12" spans="2:14">
      <c r="B12" s="257"/>
      <c r="E12" s="348" t="s">
        <v>706</v>
      </c>
      <c r="F12" s="83" t="s">
        <v>707</v>
      </c>
      <c r="G12" s="83"/>
      <c r="H12" s="83"/>
      <c r="I12" s="113"/>
    </row>
    <row r="13" spans="2:14" ht="15.6">
      <c r="B13" s="257"/>
      <c r="C13" s="304"/>
      <c r="G13" t="s">
        <v>708</v>
      </c>
      <c r="H13" t="s">
        <v>748</v>
      </c>
    </row>
    <row r="14" spans="2:14" ht="15.6">
      <c r="B14" s="257"/>
      <c r="C14" s="304"/>
      <c r="E14" s="306" t="s">
        <v>709</v>
      </c>
      <c r="F14" t="s">
        <v>710</v>
      </c>
      <c r="G14" t="s">
        <v>711</v>
      </c>
      <c r="H14" t="s">
        <v>749</v>
      </c>
      <c r="I14" s="826" t="s">
        <v>30</v>
      </c>
      <c r="J14" s="825" t="s">
        <v>2112</v>
      </c>
      <c r="K14" s="825"/>
      <c r="L14" s="825"/>
      <c r="M14" s="825"/>
      <c r="N14" s="825"/>
    </row>
    <row r="15" spans="2:14" ht="15.6">
      <c r="B15" s="257"/>
      <c r="C15" s="304"/>
      <c r="E15" t="s">
        <v>712</v>
      </c>
      <c r="F15" t="s">
        <v>713</v>
      </c>
      <c r="G15" t="s">
        <v>714</v>
      </c>
      <c r="H15" t="s">
        <v>750</v>
      </c>
      <c r="I15" s="827" t="s">
        <v>32</v>
      </c>
      <c r="J15" s="428" t="s">
        <v>2113</v>
      </c>
      <c r="K15" s="428"/>
      <c r="L15" s="428"/>
      <c r="M15" s="428"/>
      <c r="N15" s="428"/>
    </row>
    <row r="16" spans="2:14" ht="15.6">
      <c r="B16" s="257"/>
      <c r="C16" s="304"/>
      <c r="E16" t="s">
        <v>715</v>
      </c>
      <c r="F16" t="s">
        <v>716</v>
      </c>
      <c r="G16" t="s">
        <v>717</v>
      </c>
      <c r="H16" t="s">
        <v>751</v>
      </c>
      <c r="I16" s="827" t="s">
        <v>33</v>
      </c>
      <c r="J16" s="428" t="s">
        <v>2114</v>
      </c>
      <c r="K16" s="428"/>
      <c r="L16" s="428"/>
      <c r="M16" s="428"/>
      <c r="N16" s="428"/>
    </row>
    <row r="17" spans="1:14" ht="15.6">
      <c r="B17" s="257"/>
      <c r="C17" s="304"/>
      <c r="E17" t="s">
        <v>718</v>
      </c>
      <c r="F17" t="s">
        <v>719</v>
      </c>
      <c r="G17" t="s">
        <v>720</v>
      </c>
      <c r="I17" s="827" t="s">
        <v>34</v>
      </c>
      <c r="J17" s="428" t="s">
        <v>2115</v>
      </c>
      <c r="K17" s="428"/>
      <c r="L17" s="428"/>
      <c r="M17" s="428"/>
      <c r="N17" s="428"/>
    </row>
    <row r="18" spans="1:14" ht="15.6">
      <c r="B18" s="257"/>
      <c r="C18" s="304"/>
      <c r="E18" t="s">
        <v>721</v>
      </c>
      <c r="F18" t="s">
        <v>722</v>
      </c>
      <c r="G18" t="s">
        <v>723</v>
      </c>
      <c r="I18" s="827" t="s">
        <v>35</v>
      </c>
      <c r="J18" s="428" t="s">
        <v>2116</v>
      </c>
      <c r="K18" s="428"/>
      <c r="L18" s="428"/>
      <c r="M18" s="428"/>
      <c r="N18" s="428"/>
    </row>
    <row r="19" spans="1:14">
      <c r="B19" s="307" t="s">
        <v>757</v>
      </c>
      <c r="C19" s="307"/>
      <c r="D19" s="308"/>
      <c r="E19" t="s">
        <v>724</v>
      </c>
      <c r="F19" t="s">
        <v>725</v>
      </c>
      <c r="G19" t="s">
        <v>726</v>
      </c>
      <c r="I19" s="827" t="s">
        <v>36</v>
      </c>
      <c r="J19" s="428" t="s">
        <v>2117</v>
      </c>
      <c r="K19" s="428"/>
      <c r="L19" s="428"/>
      <c r="M19" s="428"/>
      <c r="N19" s="428"/>
    </row>
    <row r="20" spans="1:14">
      <c r="B20" s="242" t="s">
        <v>758</v>
      </c>
      <c r="C20" s="328" t="s">
        <v>752</v>
      </c>
      <c r="D20" s="309"/>
      <c r="E20" t="s">
        <v>727</v>
      </c>
      <c r="F20" t="s">
        <v>728</v>
      </c>
      <c r="G20" t="s">
        <v>729</v>
      </c>
      <c r="I20" s="827" t="s">
        <v>37</v>
      </c>
      <c r="J20" s="428" t="s">
        <v>2118</v>
      </c>
      <c r="K20" s="428"/>
      <c r="L20" s="428"/>
      <c r="M20" s="428"/>
      <c r="N20" s="428"/>
    </row>
    <row r="21" spans="1:14">
      <c r="B21" s="17" t="s">
        <v>759</v>
      </c>
      <c r="C21" s="328" t="s">
        <v>741</v>
      </c>
      <c r="D21" s="309"/>
      <c r="E21" t="s">
        <v>730</v>
      </c>
      <c r="F21" t="s">
        <v>731</v>
      </c>
      <c r="G21" t="s">
        <v>732</v>
      </c>
      <c r="I21" s="828" t="s">
        <v>1979</v>
      </c>
      <c r="J21" s="342" t="s">
        <v>2119</v>
      </c>
      <c r="K21" s="342"/>
      <c r="L21" s="342"/>
      <c r="M21" s="342"/>
      <c r="N21" s="342"/>
    </row>
    <row r="22" spans="1:14">
      <c r="B22" s="242" t="s">
        <v>760</v>
      </c>
      <c r="C22" s="328" t="s">
        <v>742</v>
      </c>
      <c r="D22" s="309"/>
      <c r="E22" t="s">
        <v>733</v>
      </c>
      <c r="F22" t="s">
        <v>734</v>
      </c>
      <c r="G22" t="s">
        <v>735</v>
      </c>
    </row>
    <row r="23" spans="1:14">
      <c r="B23" s="242" t="s">
        <v>761</v>
      </c>
      <c r="C23" s="328" t="s">
        <v>743</v>
      </c>
      <c r="D23" s="309"/>
      <c r="E23" t="s">
        <v>736</v>
      </c>
      <c r="F23" t="s">
        <v>737</v>
      </c>
    </row>
    <row r="24" spans="1:14">
      <c r="B24" s="323"/>
      <c r="C24" s="328" t="s">
        <v>744</v>
      </c>
      <c r="D24" s="324"/>
      <c r="E24" t="s">
        <v>738</v>
      </c>
      <c r="F24" t="s">
        <v>739</v>
      </c>
    </row>
    <row r="25" spans="1:14">
      <c r="B25" s="17"/>
      <c r="C25" s="330" t="s">
        <v>745</v>
      </c>
      <c r="D25" s="309"/>
      <c r="E25" s="309"/>
      <c r="F25" s="309"/>
      <c r="G25" s="309" t="s">
        <v>753</v>
      </c>
    </row>
    <row r="26" spans="1:14" ht="15.6">
      <c r="B26" s="399" t="s">
        <v>772</v>
      </c>
      <c r="C26" s="399" t="s">
        <v>783</v>
      </c>
      <c r="D26" s="399" t="s">
        <v>792</v>
      </c>
      <c r="E26" s="309"/>
      <c r="F26" s="309"/>
      <c r="G26" s="12" t="s">
        <v>746</v>
      </c>
      <c r="H26" s="24"/>
      <c r="I26" s="2"/>
    </row>
    <row r="27" spans="1:14" ht="15.6">
      <c r="A27" t="s">
        <v>762</v>
      </c>
      <c r="B27" t="s">
        <v>773</v>
      </c>
      <c r="C27" t="s">
        <v>784</v>
      </c>
      <c r="D27" t="s">
        <v>793</v>
      </c>
      <c r="E27" s="309"/>
      <c r="F27" s="309"/>
      <c r="G27" s="325" t="s">
        <v>747</v>
      </c>
      <c r="H27" s="24"/>
      <c r="I27" s="2"/>
    </row>
    <row r="28" spans="1:14">
      <c r="A28" t="s">
        <v>763</v>
      </c>
      <c r="B28" t="s">
        <v>774</v>
      </c>
      <c r="C28" t="s">
        <v>785</v>
      </c>
      <c r="D28" t="s">
        <v>794</v>
      </c>
      <c r="E28" s="309"/>
      <c r="F28" s="309"/>
    </row>
    <row r="29" spans="1:14">
      <c r="A29" t="s">
        <v>764</v>
      </c>
      <c r="B29" t="s">
        <v>775</v>
      </c>
      <c r="C29" t="s">
        <v>740</v>
      </c>
      <c r="D29" t="s">
        <v>795</v>
      </c>
      <c r="E29" s="309"/>
      <c r="F29" s="309"/>
      <c r="G29" s="313" t="s">
        <v>1172</v>
      </c>
      <c r="H29" s="15"/>
      <c r="I29" s="15"/>
      <c r="J29" s="15"/>
      <c r="K29" s="15"/>
      <c r="L29" s="15"/>
    </row>
    <row r="30" spans="1:14">
      <c r="A30" t="s">
        <v>765</v>
      </c>
      <c r="B30" t="s">
        <v>776</v>
      </c>
      <c r="C30" t="s">
        <v>786</v>
      </c>
      <c r="D30" t="s">
        <v>796</v>
      </c>
      <c r="E30" s="309"/>
      <c r="F30" s="309"/>
      <c r="G30" s="24" t="s">
        <v>1173</v>
      </c>
      <c r="H30" s="24"/>
      <c r="I30" s="3"/>
      <c r="J30" s="3"/>
      <c r="K30" s="3"/>
      <c r="L30" s="3"/>
    </row>
    <row r="31" spans="1:14">
      <c r="A31" t="s">
        <v>766</v>
      </c>
      <c r="B31" t="s">
        <v>777</v>
      </c>
      <c r="C31" t="s">
        <v>787</v>
      </c>
      <c r="D31" t="s">
        <v>797</v>
      </c>
      <c r="E31" s="309"/>
      <c r="F31" s="309"/>
      <c r="G31" s="24" t="s">
        <v>1174</v>
      </c>
      <c r="H31" s="3"/>
      <c r="I31" s="3"/>
      <c r="J31" s="3"/>
      <c r="K31" s="3"/>
      <c r="L31" s="3"/>
    </row>
    <row r="32" spans="1:14">
      <c r="A32" t="s">
        <v>767</v>
      </c>
      <c r="B32" t="s">
        <v>778</v>
      </c>
      <c r="C32" t="s">
        <v>282</v>
      </c>
      <c r="D32" t="s">
        <v>798</v>
      </c>
      <c r="E32" s="309"/>
      <c r="F32" s="309"/>
      <c r="G32" s="24" t="s">
        <v>1175</v>
      </c>
      <c r="H32" s="24"/>
      <c r="I32" s="3"/>
      <c r="J32" s="3"/>
      <c r="K32" s="3"/>
      <c r="L32" s="3"/>
    </row>
    <row r="33" spans="1:32">
      <c r="A33" t="s">
        <v>768</v>
      </c>
      <c r="B33" t="s">
        <v>779</v>
      </c>
      <c r="C33" t="s">
        <v>788</v>
      </c>
      <c r="D33" t="s">
        <v>799</v>
      </c>
      <c r="E33" s="309"/>
      <c r="F33" s="309"/>
      <c r="G33" s="24" t="s">
        <v>1176</v>
      </c>
      <c r="H33" s="24"/>
      <c r="I33" s="3"/>
      <c r="J33" s="3"/>
      <c r="K33" s="3"/>
      <c r="L33" s="3"/>
    </row>
    <row r="34" spans="1:32" ht="15" thickBot="1">
      <c r="A34" t="s">
        <v>769</v>
      </c>
      <c r="B34" t="s">
        <v>780</v>
      </c>
      <c r="C34" t="s">
        <v>789</v>
      </c>
      <c r="D34" t="s">
        <v>800</v>
      </c>
      <c r="E34" s="309"/>
      <c r="F34" s="309"/>
      <c r="G34" s="313" t="s">
        <v>1177</v>
      </c>
      <c r="H34" s="52"/>
      <c r="I34" s="52"/>
      <c r="J34" s="52"/>
      <c r="K34" s="52"/>
      <c r="L34" s="52"/>
    </row>
    <row r="35" spans="1:32" ht="14.4" customHeight="1">
      <c r="A35" t="s">
        <v>770</v>
      </c>
      <c r="B35" t="s">
        <v>781</v>
      </c>
      <c r="C35" t="s">
        <v>790</v>
      </c>
      <c r="D35" t="s">
        <v>801</v>
      </c>
      <c r="E35" s="309"/>
      <c r="F35" s="309"/>
      <c r="G35" s="24" t="s">
        <v>1178</v>
      </c>
      <c r="H35" s="3"/>
      <c r="I35" s="346"/>
      <c r="J35" s="3"/>
      <c r="K35" s="24"/>
      <c r="L35" s="24"/>
      <c r="M35" s="24"/>
      <c r="N35" s="24"/>
      <c r="O35" s="24"/>
      <c r="P35" s="24"/>
      <c r="Q35" s="24"/>
      <c r="R35" s="24"/>
      <c r="S35" s="24"/>
      <c r="T35" s="24"/>
      <c r="U35" s="24"/>
      <c r="V35" s="24"/>
      <c r="W35" s="24"/>
      <c r="X35" s="24"/>
      <c r="Y35" s="24"/>
      <c r="Z35" s="24"/>
      <c r="AA35" s="24"/>
      <c r="AB35" s="24"/>
      <c r="AC35" s="27"/>
      <c r="AD35" s="27"/>
      <c r="AE35" s="27"/>
      <c r="AF35" s="28"/>
    </row>
    <row r="36" spans="1:32">
      <c r="A36" t="s">
        <v>771</v>
      </c>
      <c r="B36" t="s">
        <v>782</v>
      </c>
      <c r="C36" t="s">
        <v>791</v>
      </c>
      <c r="D36" t="s">
        <v>802</v>
      </c>
      <c r="E36" s="309"/>
      <c r="F36" s="309"/>
      <c r="G36" s="24" t="s">
        <v>1179</v>
      </c>
      <c r="H36" s="3"/>
      <c r="I36" s="346"/>
      <c r="J36" s="24"/>
      <c r="K36" s="24"/>
      <c r="L36" s="24"/>
      <c r="M36" s="24"/>
      <c r="N36" s="24"/>
      <c r="O36" s="24"/>
      <c r="P36" s="24"/>
      <c r="Q36" s="24"/>
      <c r="R36" s="24"/>
      <c r="S36" s="24"/>
      <c r="T36" s="24"/>
      <c r="U36" s="24"/>
      <c r="V36" s="24"/>
      <c r="W36" s="24"/>
      <c r="X36" s="24"/>
      <c r="Y36" s="24"/>
      <c r="Z36" s="24"/>
      <c r="AA36" s="24"/>
      <c r="AB36" s="24"/>
      <c r="AC36" s="25"/>
      <c r="AD36" s="25"/>
      <c r="AE36" s="25"/>
      <c r="AF36" s="327"/>
    </row>
    <row r="37" spans="1:32">
      <c r="B37" s="17"/>
      <c r="C37" s="24"/>
      <c r="D37" s="309"/>
      <c r="E37" s="309"/>
      <c r="F37" s="309"/>
      <c r="G37" s="242" t="s">
        <v>1180</v>
      </c>
      <c r="H37" s="3"/>
      <c r="I37" s="3"/>
      <c r="J37" s="3"/>
      <c r="K37" s="3"/>
      <c r="L37" s="3"/>
    </row>
    <row r="38" spans="1:32">
      <c r="A38" t="s">
        <v>803</v>
      </c>
      <c r="B38" s="242"/>
      <c r="C38" s="24"/>
      <c r="D38" s="309"/>
      <c r="E38" s="309"/>
      <c r="F38" s="309"/>
      <c r="G38" s="24" t="s">
        <v>1181</v>
      </c>
      <c r="H38" s="3"/>
      <c r="I38" s="3"/>
      <c r="J38" s="3"/>
      <c r="K38" s="3"/>
      <c r="L38" s="3"/>
    </row>
    <row r="39" spans="1:32">
      <c r="A39" t="s">
        <v>804</v>
      </c>
      <c r="B39" s="242"/>
      <c r="C39" s="24"/>
      <c r="D39" s="309"/>
      <c r="E39" s="309"/>
      <c r="F39" s="309"/>
      <c r="G39" s="314" t="s">
        <v>1182</v>
      </c>
      <c r="H39" s="316"/>
      <c r="I39" s="52"/>
      <c r="J39" s="52"/>
      <c r="K39" s="52"/>
      <c r="L39" s="52"/>
    </row>
    <row r="40" spans="1:32">
      <c r="A40" t="s">
        <v>805</v>
      </c>
      <c r="B40" s="17"/>
      <c r="C40" s="24"/>
      <c r="D40" s="309"/>
      <c r="E40" s="309"/>
      <c r="F40" s="309"/>
      <c r="G40" s="24" t="s">
        <v>1183</v>
      </c>
      <c r="H40" s="24"/>
      <c r="I40" s="3"/>
      <c r="J40" s="3"/>
      <c r="K40" s="3"/>
      <c r="L40" s="3"/>
    </row>
    <row r="41" spans="1:32">
      <c r="A41" t="s">
        <v>806</v>
      </c>
      <c r="B41" s="24"/>
      <c r="C41" s="24"/>
      <c r="D41" s="309"/>
      <c r="E41" s="309"/>
      <c r="F41" s="309"/>
      <c r="G41" s="24" t="s">
        <v>1184</v>
      </c>
      <c r="H41" s="3"/>
      <c r="I41" s="3"/>
      <c r="J41" s="3"/>
      <c r="K41" s="3"/>
      <c r="L41" s="3"/>
    </row>
    <row r="42" spans="1:32" ht="15.6">
      <c r="B42" s="399" t="s">
        <v>772</v>
      </c>
      <c r="C42" s="399" t="s">
        <v>1291</v>
      </c>
      <c r="D42" s="399" t="s">
        <v>792</v>
      </c>
      <c r="E42" s="309"/>
      <c r="F42" s="309"/>
      <c r="G42" s="25" t="s">
        <v>1185</v>
      </c>
      <c r="H42" s="83"/>
      <c r="I42" s="83"/>
      <c r="J42" s="83"/>
      <c r="K42" s="329"/>
      <c r="L42" s="329"/>
      <c r="M42" s="331"/>
      <c r="N42" s="331"/>
      <c r="O42" s="331"/>
      <c r="P42" s="331"/>
      <c r="Q42" s="331"/>
      <c r="R42" s="331"/>
      <c r="S42" s="331"/>
      <c r="T42" s="331"/>
      <c r="U42" s="331"/>
    </row>
    <row r="43" spans="1:32" ht="14.4" customHeight="1">
      <c r="B43" t="s">
        <v>773</v>
      </c>
      <c r="C43" t="s">
        <v>74</v>
      </c>
      <c r="D43" t="s">
        <v>793</v>
      </c>
      <c r="E43" s="309"/>
      <c r="F43" s="309"/>
      <c r="G43" s="313" t="s">
        <v>1186</v>
      </c>
      <c r="H43" s="15"/>
      <c r="I43" s="15"/>
      <c r="J43" s="15"/>
      <c r="K43" s="313"/>
      <c r="L43" s="313"/>
      <c r="M43" s="17"/>
      <c r="N43" s="17"/>
      <c r="O43" s="17"/>
      <c r="P43" s="17"/>
      <c r="Q43" s="17"/>
      <c r="R43" s="17"/>
      <c r="S43" s="17"/>
      <c r="T43" s="17"/>
      <c r="U43" s="17"/>
    </row>
    <row r="44" spans="1:32">
      <c r="B44" t="s">
        <v>774</v>
      </c>
      <c r="C44" t="s">
        <v>1338</v>
      </c>
      <c r="D44" t="s">
        <v>794</v>
      </c>
      <c r="E44" s="309"/>
      <c r="F44" s="309"/>
      <c r="G44" s="24" t="s">
        <v>1187</v>
      </c>
      <c r="H44" s="3"/>
      <c r="I44" s="3"/>
      <c r="J44" s="24"/>
      <c r="K44" s="24"/>
      <c r="L44" s="24"/>
      <c r="M44" s="17"/>
      <c r="N44" s="17"/>
      <c r="O44" s="17"/>
      <c r="P44" s="17"/>
      <c r="Q44" s="17"/>
      <c r="R44" s="17"/>
      <c r="S44" s="17"/>
      <c r="T44" s="17"/>
      <c r="U44" s="17"/>
    </row>
    <row r="45" spans="1:32">
      <c r="B45" t="s">
        <v>775</v>
      </c>
      <c r="C45" t="s">
        <v>94</v>
      </c>
      <c r="D45" t="s">
        <v>795</v>
      </c>
      <c r="E45" s="309"/>
      <c r="F45" s="309"/>
      <c r="G45" s="242" t="s">
        <v>1188</v>
      </c>
      <c r="H45" s="3"/>
      <c r="I45" s="3"/>
      <c r="J45" s="3"/>
      <c r="K45" s="3"/>
      <c r="L45" s="3"/>
    </row>
    <row r="46" spans="1:32">
      <c r="B46" t="s">
        <v>776</v>
      </c>
      <c r="C46" t="s">
        <v>1339</v>
      </c>
      <c r="D46" t="s">
        <v>796</v>
      </c>
      <c r="E46" s="309"/>
      <c r="F46" s="309"/>
      <c r="G46" s="24" t="s">
        <v>1205</v>
      </c>
      <c r="H46" s="24"/>
      <c r="I46" s="3"/>
      <c r="J46" s="3"/>
      <c r="K46" s="3"/>
      <c r="L46" s="3"/>
    </row>
    <row r="47" spans="1:32">
      <c r="B47" t="s">
        <v>777</v>
      </c>
      <c r="C47" t="s">
        <v>1340</v>
      </c>
      <c r="D47" t="s">
        <v>797</v>
      </c>
      <c r="E47" s="254"/>
      <c r="F47" s="254"/>
      <c r="G47" s="24" t="s">
        <v>1189</v>
      </c>
      <c r="H47" s="3"/>
      <c r="I47" s="3"/>
      <c r="J47" s="3"/>
      <c r="K47" s="3"/>
      <c r="L47" s="3"/>
    </row>
    <row r="48" spans="1:32">
      <c r="B48" t="s">
        <v>778</v>
      </c>
      <c r="C48" t="s">
        <v>1341</v>
      </c>
      <c r="D48" t="s">
        <v>798</v>
      </c>
      <c r="E48" s="309"/>
      <c r="F48" s="309"/>
      <c r="G48" s="24" t="s">
        <v>1190</v>
      </c>
      <c r="H48" s="24"/>
      <c r="I48" s="3"/>
      <c r="J48" s="3"/>
      <c r="K48" s="3"/>
      <c r="L48" s="3"/>
    </row>
    <row r="49" spans="1:12">
      <c r="B49" t="s">
        <v>779</v>
      </c>
      <c r="C49" t="s">
        <v>1</v>
      </c>
      <c r="D49" t="s">
        <v>799</v>
      </c>
      <c r="E49" s="310"/>
      <c r="F49" s="310"/>
      <c r="G49" s="347" t="s">
        <v>1191</v>
      </c>
      <c r="H49" s="52"/>
      <c r="I49" s="52"/>
      <c r="J49" s="52"/>
      <c r="K49" s="52"/>
      <c r="L49" s="52"/>
    </row>
    <row r="50" spans="1:12">
      <c r="B50" t="s">
        <v>780</v>
      </c>
      <c r="C50" t="s">
        <v>1342</v>
      </c>
      <c r="D50" t="s">
        <v>800</v>
      </c>
      <c r="G50" s="24" t="s">
        <v>1195</v>
      </c>
      <c r="H50" s="3"/>
      <c r="I50" s="3"/>
      <c r="J50" s="3"/>
      <c r="K50" s="3"/>
      <c r="L50" s="3"/>
    </row>
    <row r="51" spans="1:12">
      <c r="B51" t="s">
        <v>781</v>
      </c>
      <c r="C51" t="s">
        <v>1343</v>
      </c>
      <c r="D51" t="s">
        <v>801</v>
      </c>
      <c r="G51" s="24" t="s">
        <v>1196</v>
      </c>
      <c r="H51" s="3"/>
      <c r="I51" s="3"/>
      <c r="J51" s="3"/>
      <c r="K51" s="3"/>
      <c r="L51" s="3"/>
    </row>
    <row r="52" spans="1:12">
      <c r="B52" t="s">
        <v>782</v>
      </c>
      <c r="C52" t="s">
        <v>1344</v>
      </c>
      <c r="D52" t="s">
        <v>802</v>
      </c>
      <c r="G52" s="24" t="s">
        <v>1192</v>
      </c>
      <c r="H52" s="3"/>
      <c r="I52" s="3"/>
      <c r="J52" s="3"/>
      <c r="K52" s="3"/>
      <c r="L52" s="3"/>
    </row>
    <row r="53" spans="1:12">
      <c r="C53" t="s">
        <v>1345</v>
      </c>
      <c r="G53" s="24" t="s">
        <v>1204</v>
      </c>
      <c r="H53" s="24"/>
      <c r="I53" s="3"/>
      <c r="J53" s="3"/>
      <c r="K53" s="3"/>
      <c r="L53" s="3"/>
    </row>
    <row r="54" spans="1:12">
      <c r="C54" t="s">
        <v>164</v>
      </c>
      <c r="G54" s="24" t="s">
        <v>1193</v>
      </c>
      <c r="H54" s="24"/>
      <c r="I54" s="3"/>
      <c r="J54" s="3"/>
      <c r="K54" s="3"/>
      <c r="L54" s="3"/>
    </row>
    <row r="55" spans="1:12">
      <c r="C55" t="s">
        <v>546</v>
      </c>
      <c r="G55" s="346" t="s">
        <v>1194</v>
      </c>
      <c r="H55" s="24"/>
      <c r="I55" s="3"/>
      <c r="J55" s="3"/>
      <c r="K55" s="3"/>
      <c r="L55" s="3"/>
    </row>
    <row r="56" spans="1:12">
      <c r="C56" t="s">
        <v>1346</v>
      </c>
      <c r="G56" s="347" t="s">
        <v>1197</v>
      </c>
      <c r="H56" s="15"/>
      <c r="I56" s="15"/>
      <c r="J56" s="15"/>
      <c r="K56" s="15"/>
      <c r="L56" s="15"/>
    </row>
    <row r="57" spans="1:12">
      <c r="G57" s="24" t="s">
        <v>1198</v>
      </c>
      <c r="H57" s="24"/>
      <c r="I57" s="24"/>
      <c r="J57" s="24"/>
      <c r="K57" s="24"/>
      <c r="L57" s="24"/>
    </row>
    <row r="58" spans="1:12">
      <c r="G58" s="24" t="s">
        <v>1199</v>
      </c>
      <c r="H58" s="24"/>
      <c r="I58" s="24"/>
      <c r="J58" s="24"/>
      <c r="K58" s="24"/>
      <c r="L58" s="24"/>
    </row>
    <row r="59" spans="1:12">
      <c r="G59" s="24" t="s">
        <v>1200</v>
      </c>
      <c r="H59" s="24"/>
      <c r="I59" s="24"/>
      <c r="J59" s="24"/>
      <c r="K59" s="24"/>
      <c r="L59" s="24"/>
    </row>
    <row r="60" spans="1:12">
      <c r="G60" s="24" t="s">
        <v>1203</v>
      </c>
      <c r="H60" s="24"/>
      <c r="I60" s="24"/>
      <c r="J60" s="24"/>
      <c r="K60" s="24"/>
      <c r="L60" s="24"/>
    </row>
    <row r="61" spans="1:12">
      <c r="A61" t="s">
        <v>815</v>
      </c>
      <c r="G61" s="24" t="s">
        <v>1201</v>
      </c>
      <c r="H61" s="24"/>
      <c r="I61" s="24"/>
      <c r="J61" s="24"/>
      <c r="K61" s="24"/>
      <c r="L61" s="24"/>
    </row>
    <row r="62" spans="1:12">
      <c r="A62" t="s">
        <v>816</v>
      </c>
      <c r="G62" s="24" t="s">
        <v>1202</v>
      </c>
      <c r="H62" s="24"/>
      <c r="I62" s="24"/>
      <c r="J62" s="24"/>
      <c r="K62" s="24"/>
      <c r="L62" s="24"/>
    </row>
    <row r="63" spans="1:12">
      <c r="A63" t="s">
        <v>817</v>
      </c>
      <c r="G63" s="313" t="s">
        <v>1206</v>
      </c>
      <c r="H63" s="52"/>
      <c r="I63" s="52"/>
      <c r="J63" s="52"/>
      <c r="K63" s="52"/>
      <c r="L63" s="52"/>
    </row>
    <row r="64" spans="1:12">
      <c r="A64" t="s">
        <v>818</v>
      </c>
      <c r="G64" s="24" t="s">
        <v>1207</v>
      </c>
      <c r="H64" s="3"/>
      <c r="I64" s="3"/>
      <c r="J64" s="3"/>
      <c r="K64" s="3"/>
      <c r="L64" s="3"/>
    </row>
    <row r="65" spans="1:12">
      <c r="A65" t="s">
        <v>819</v>
      </c>
      <c r="G65" s="24" t="s">
        <v>1208</v>
      </c>
      <c r="H65" s="3"/>
      <c r="I65" s="3"/>
      <c r="J65" s="3"/>
      <c r="K65" s="3"/>
      <c r="L65" s="3"/>
    </row>
    <row r="66" spans="1:12">
      <c r="A66" t="s">
        <v>820</v>
      </c>
      <c r="G66" s="24" t="s">
        <v>1209</v>
      </c>
      <c r="H66" s="3"/>
      <c r="I66" s="3"/>
      <c r="J66" s="3"/>
      <c r="K66" s="3"/>
      <c r="L66" s="3"/>
    </row>
    <row r="67" spans="1:12">
      <c r="A67" t="s">
        <v>821</v>
      </c>
      <c r="G67" s="25" t="s">
        <v>1210</v>
      </c>
      <c r="H67" s="83"/>
      <c r="I67" s="83"/>
      <c r="J67" s="83"/>
      <c r="K67" s="83"/>
      <c r="L67" s="83"/>
    </row>
    <row r="68" spans="1:12">
      <c r="A68" t="s">
        <v>822</v>
      </c>
    </row>
    <row r="69" spans="1:12">
      <c r="A69" t="s">
        <v>823</v>
      </c>
    </row>
    <row r="70" spans="1:12">
      <c r="A70" t="s">
        <v>824</v>
      </c>
    </row>
    <row r="71" spans="1:12">
      <c r="A71" t="s">
        <v>825</v>
      </c>
    </row>
    <row r="72" spans="1:12">
      <c r="A72" t="s">
        <v>826</v>
      </c>
    </row>
    <row r="73" spans="1:12">
      <c r="A73" t="s">
        <v>827</v>
      </c>
    </row>
    <row r="74" spans="1:12">
      <c r="A74" t="s">
        <v>828</v>
      </c>
    </row>
    <row r="75" spans="1:12">
      <c r="A75" t="s">
        <v>829</v>
      </c>
    </row>
    <row r="76" spans="1:12">
      <c r="A76" t="s">
        <v>830</v>
      </c>
    </row>
    <row r="77" spans="1:12">
      <c r="A77" t="s">
        <v>831</v>
      </c>
    </row>
    <row r="78" spans="1:12">
      <c r="A78" t="s">
        <v>832</v>
      </c>
    </row>
    <row r="79" spans="1:12">
      <c r="A79" t="s">
        <v>833</v>
      </c>
    </row>
    <row r="80" spans="1:12">
      <c r="A80" t="s">
        <v>834</v>
      </c>
    </row>
    <row r="81" spans="1:1">
      <c r="A81" t="s">
        <v>835</v>
      </c>
    </row>
    <row r="82" spans="1:1">
      <c r="A82" t="s">
        <v>836</v>
      </c>
    </row>
    <row r="83" spans="1:1">
      <c r="A83" t="s">
        <v>837</v>
      </c>
    </row>
    <row r="84" spans="1:1">
      <c r="A84" t="s">
        <v>838</v>
      </c>
    </row>
    <row r="85" spans="1:1">
      <c r="A85" t="s">
        <v>839</v>
      </c>
    </row>
    <row r="86" spans="1:1">
      <c r="A86" t="s">
        <v>840</v>
      </c>
    </row>
    <row r="87" spans="1:1">
      <c r="A87" t="s">
        <v>841</v>
      </c>
    </row>
  </sheetData>
  <sortState xmlns:xlrd2="http://schemas.microsoft.com/office/spreadsheetml/2017/richdata2" ref="H4:I8">
    <sortCondition ref="H4:H8"/>
  </sortState>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8C7362-5743-4DF3-9258-E7FCDFDB4586}">
  <sheetPr codeName="Taul2">
    <pageSetUpPr fitToPage="1"/>
  </sheetPr>
  <dimension ref="A1:IU49"/>
  <sheetViews>
    <sheetView showGridLines="0" tabSelected="1" workbookViewId="0">
      <pane xSplit="1" ySplit="2" topLeftCell="B3" activePane="bottomRight" state="frozen"/>
      <selection activeCell="R5" sqref="R5:S14"/>
      <selection pane="topRight" activeCell="R5" sqref="R5:S14"/>
      <selection pane="bottomLeft" activeCell="R5" sqref="R5:S14"/>
      <selection pane="bottomRight" activeCell="R5" sqref="R5:S14"/>
    </sheetView>
  </sheetViews>
  <sheetFormatPr defaultColWidth="16.44140625" defaultRowHeight="18" customHeight="1"/>
  <cols>
    <col min="1" max="1" width="16.44140625" style="443" customWidth="1"/>
    <col min="2" max="2" width="12.109375" style="443" customWidth="1"/>
    <col min="3" max="3" width="21.33203125" style="443" customWidth="1"/>
    <col min="4" max="4" width="15.44140625" style="443" customWidth="1"/>
    <col min="5" max="5" width="21.33203125" style="443" customWidth="1"/>
    <col min="6" max="6" width="12" style="443" customWidth="1"/>
    <col min="7" max="7" width="21.33203125" style="443" customWidth="1"/>
    <col min="8" max="8" width="13.44140625" style="443" customWidth="1"/>
    <col min="9" max="9" width="24.6640625" style="443" customWidth="1"/>
    <col min="10" max="10" width="13" style="443" customWidth="1"/>
    <col min="11" max="11" width="34.6640625" style="443" bestFit="1" customWidth="1"/>
    <col min="12" max="12" width="27.33203125" style="443" bestFit="1" customWidth="1"/>
    <col min="13" max="255" width="16.44140625" style="443" customWidth="1"/>
    <col min="256" max="16384" width="16.44140625" style="444"/>
  </cols>
  <sheetData>
    <row r="1" spans="1:255" ht="28.2" customHeight="1" thickBot="1">
      <c r="A1" s="1078" t="s">
        <v>1558</v>
      </c>
      <c r="B1" s="1078"/>
      <c r="C1" s="1078"/>
      <c r="D1" s="1078"/>
      <c r="E1" s="1078"/>
      <c r="F1" s="1078"/>
      <c r="G1" s="1078"/>
      <c r="H1" s="1078"/>
      <c r="I1" s="1078"/>
      <c r="J1" s="1078"/>
    </row>
    <row r="2" spans="1:255" ht="22.2" customHeight="1" thickBot="1">
      <c r="A2" s="445" t="s">
        <v>1559</v>
      </c>
      <c r="B2" s="445" t="s">
        <v>1560</v>
      </c>
      <c r="C2" s="445" t="s">
        <v>1561</v>
      </c>
      <c r="D2" s="445" t="s">
        <v>1562</v>
      </c>
      <c r="E2" s="446" t="s">
        <v>1563</v>
      </c>
      <c r="F2" s="446" t="s">
        <v>1564</v>
      </c>
      <c r="G2" s="446"/>
      <c r="H2" s="447" t="s">
        <v>1565</v>
      </c>
      <c r="I2" s="448" t="s">
        <v>1566</v>
      </c>
      <c r="J2" s="449"/>
      <c r="K2" s="443" t="s">
        <v>1567</v>
      </c>
      <c r="L2" s="443" t="s">
        <v>1568</v>
      </c>
    </row>
    <row r="3" spans="1:255" ht="21.45" customHeight="1">
      <c r="A3" s="450" t="s">
        <v>1569</v>
      </c>
      <c r="B3" s="451" t="s">
        <v>2102</v>
      </c>
      <c r="C3" s="452" t="s">
        <v>1570</v>
      </c>
      <c r="D3" s="453" t="s">
        <v>1571</v>
      </c>
      <c r="E3" s="454" t="s">
        <v>522</v>
      </c>
      <c r="F3" s="452" t="s">
        <v>1572</v>
      </c>
      <c r="G3" s="455"/>
      <c r="H3" s="456" t="s">
        <v>510</v>
      </c>
      <c r="I3" s="457" t="s">
        <v>1573</v>
      </c>
      <c r="J3" s="458"/>
      <c r="K3" s="443" t="s">
        <v>1574</v>
      </c>
      <c r="L3" s="443" t="s">
        <v>1575</v>
      </c>
    </row>
    <row r="4" spans="1:255" ht="20.7" customHeight="1">
      <c r="A4" s="459" t="s">
        <v>1576</v>
      </c>
      <c r="B4" s="460" t="s">
        <v>1577</v>
      </c>
      <c r="C4" s="461" t="s">
        <v>1578</v>
      </c>
      <c r="D4" s="462" t="s">
        <v>446</v>
      </c>
      <c r="E4" s="463" t="s">
        <v>2102</v>
      </c>
      <c r="F4" s="464" t="s">
        <v>1579</v>
      </c>
      <c r="G4" s="465"/>
      <c r="H4" s="466" t="s">
        <v>1580</v>
      </c>
      <c r="I4" s="467" t="s">
        <v>1581</v>
      </c>
      <c r="J4" s="467"/>
      <c r="K4" s="443" t="s">
        <v>1582</v>
      </c>
      <c r="L4" s="443" t="s">
        <v>1583</v>
      </c>
    </row>
    <row r="5" spans="1:255" ht="21.45" customHeight="1" thickBot="1">
      <c r="A5" s="468" t="s">
        <v>1584</v>
      </c>
      <c r="B5" s="469" t="s">
        <v>522</v>
      </c>
      <c r="C5" s="470" t="s">
        <v>1585</v>
      </c>
      <c r="D5" s="471" t="s">
        <v>1586</v>
      </c>
      <c r="E5" s="472" t="s">
        <v>1577</v>
      </c>
      <c r="F5" s="473" t="s">
        <v>1587</v>
      </c>
      <c r="G5" s="474"/>
      <c r="H5" s="475" t="s">
        <v>1588</v>
      </c>
      <c r="I5" s="476" t="s">
        <v>1589</v>
      </c>
      <c r="J5" s="476"/>
      <c r="K5" s="443" t="s">
        <v>1590</v>
      </c>
      <c r="L5" s="443" t="s">
        <v>1591</v>
      </c>
    </row>
    <row r="6" spans="1:255" ht="24" customHeight="1" thickBot="1">
      <c r="A6" s="477" t="s">
        <v>1592</v>
      </c>
      <c r="B6" s="478" t="s">
        <v>1593</v>
      </c>
      <c r="C6" s="479" t="s">
        <v>1594</v>
      </c>
      <c r="D6" s="480" t="s">
        <v>671</v>
      </c>
      <c r="E6" s="481" t="s">
        <v>1571</v>
      </c>
      <c r="F6" s="482" t="s">
        <v>1586</v>
      </c>
      <c r="G6" s="483" t="s">
        <v>1564</v>
      </c>
      <c r="H6" s="484" t="s">
        <v>1595</v>
      </c>
      <c r="I6" s="484" t="s">
        <v>1596</v>
      </c>
      <c r="J6" s="485" t="s">
        <v>1597</v>
      </c>
      <c r="K6" s="443" t="s">
        <v>1598</v>
      </c>
      <c r="IT6" s="444"/>
      <c r="IU6" s="444"/>
    </row>
    <row r="7" spans="1:255" ht="21.45" customHeight="1">
      <c r="A7" s="584">
        <v>1</v>
      </c>
      <c r="B7" s="585">
        <v>1</v>
      </c>
      <c r="C7" s="586" t="s">
        <v>1599</v>
      </c>
      <c r="D7" s="587">
        <v>3</v>
      </c>
      <c r="E7" s="588" t="s">
        <v>1600</v>
      </c>
      <c r="F7" s="589" t="s">
        <v>1601</v>
      </c>
      <c r="G7" s="486" t="s">
        <v>1602</v>
      </c>
      <c r="H7" s="487">
        <f>E21</f>
        <v>600</v>
      </c>
      <c r="I7" s="487">
        <f>H7*100</f>
        <v>60000</v>
      </c>
      <c r="J7" s="488" t="s">
        <v>1603</v>
      </c>
      <c r="K7" s="443" t="s">
        <v>1604</v>
      </c>
      <c r="IT7" s="444"/>
      <c r="IU7" s="444"/>
    </row>
    <row r="8" spans="1:255" ht="20.7" customHeight="1">
      <c r="A8" s="590">
        <v>2</v>
      </c>
      <c r="B8" s="591">
        <v>2</v>
      </c>
      <c r="C8" s="592" t="s">
        <v>1605</v>
      </c>
      <c r="D8" s="593">
        <v>6</v>
      </c>
      <c r="E8" s="594" t="s">
        <v>1606</v>
      </c>
      <c r="F8" s="595" t="s">
        <v>1607</v>
      </c>
      <c r="G8" s="489" t="s">
        <v>1608</v>
      </c>
      <c r="H8" s="442">
        <f>E24</f>
        <v>2100</v>
      </c>
      <c r="I8" s="442">
        <f>H8*100</f>
        <v>210000</v>
      </c>
      <c r="J8" s="490" t="s">
        <v>1609</v>
      </c>
      <c r="K8" s="443" t="s">
        <v>1610</v>
      </c>
      <c r="IT8" s="444"/>
      <c r="IU8" s="444"/>
    </row>
    <row r="9" spans="1:255" ht="20.7" customHeight="1">
      <c r="A9" s="590">
        <v>3</v>
      </c>
      <c r="B9" s="591">
        <v>3</v>
      </c>
      <c r="C9" s="592" t="s">
        <v>1611</v>
      </c>
      <c r="D9" s="593">
        <v>10</v>
      </c>
      <c r="E9" s="594" t="s">
        <v>1612</v>
      </c>
      <c r="F9" s="595" t="s">
        <v>1613</v>
      </c>
      <c r="G9" s="489" t="s">
        <v>1614</v>
      </c>
      <c r="H9" s="491">
        <f>B28*10</f>
        <v>5500</v>
      </c>
      <c r="I9" s="442">
        <f>H9*100</f>
        <v>550000</v>
      </c>
      <c r="J9" s="490" t="s">
        <v>1615</v>
      </c>
      <c r="K9" s="443" t="s">
        <v>1616</v>
      </c>
      <c r="IT9" s="444"/>
      <c r="IU9" s="444"/>
    </row>
    <row r="10" spans="1:255" ht="20.7" customHeight="1" thickBot="1">
      <c r="A10" s="590">
        <v>4</v>
      </c>
      <c r="B10" s="591">
        <v>4</v>
      </c>
      <c r="C10" s="592" t="s">
        <v>1617</v>
      </c>
      <c r="D10" s="593">
        <v>15</v>
      </c>
      <c r="E10" s="594" t="s">
        <v>1618</v>
      </c>
      <c r="F10" s="595" t="s">
        <v>1619</v>
      </c>
      <c r="G10" s="492" t="s">
        <v>1620</v>
      </c>
      <c r="H10" s="493" t="s">
        <v>1621</v>
      </c>
      <c r="I10" s="493"/>
      <c r="J10" s="490" t="s">
        <v>1622</v>
      </c>
      <c r="K10" s="443" t="s">
        <v>1623</v>
      </c>
    </row>
    <row r="11" spans="1:255" ht="21.45" customHeight="1" thickBot="1">
      <c r="A11" s="596">
        <v>5</v>
      </c>
      <c r="B11" s="597" t="s">
        <v>1624</v>
      </c>
      <c r="C11" s="598"/>
      <c r="D11" s="599" t="s">
        <v>1625</v>
      </c>
      <c r="E11" s="600" t="s">
        <v>1626</v>
      </c>
      <c r="F11" s="601"/>
      <c r="G11" s="494" t="s">
        <v>1627</v>
      </c>
      <c r="H11" s="495"/>
      <c r="I11" s="495"/>
      <c r="J11" s="496"/>
      <c r="K11" s="497" t="s">
        <v>1628</v>
      </c>
    </row>
    <row r="12" spans="1:255" ht="22.2" customHeight="1" thickBot="1">
      <c r="A12" s="498" t="s">
        <v>1629</v>
      </c>
      <c r="B12" s="499" t="s">
        <v>85</v>
      </c>
      <c r="C12" s="500" t="s">
        <v>1630</v>
      </c>
      <c r="D12" s="499" t="s">
        <v>1631</v>
      </c>
      <c r="E12" s="500" t="s">
        <v>93</v>
      </c>
      <c r="F12" s="501" t="s">
        <v>1632</v>
      </c>
      <c r="G12" s="502" t="s">
        <v>1594</v>
      </c>
      <c r="H12" s="503" t="s">
        <v>93</v>
      </c>
      <c r="I12" s="504"/>
      <c r="J12" s="505"/>
      <c r="K12" s="506" t="s">
        <v>1633</v>
      </c>
    </row>
    <row r="13" spans="1:255" ht="21.45" customHeight="1" thickBot="1">
      <c r="A13" s="507" t="s">
        <v>1634</v>
      </c>
      <c r="B13" s="508">
        <v>1</v>
      </c>
      <c r="C13" s="509" t="s">
        <v>1635</v>
      </c>
      <c r="D13" s="510">
        <v>1</v>
      </c>
      <c r="E13" s="511" t="s">
        <v>1636</v>
      </c>
      <c r="F13" s="512" t="s">
        <v>26</v>
      </c>
      <c r="G13" s="513" t="s">
        <v>2038</v>
      </c>
      <c r="H13" s="514" t="s">
        <v>1637</v>
      </c>
      <c r="I13" s="506" t="s">
        <v>1638</v>
      </c>
      <c r="J13" s="515"/>
      <c r="K13" s="506"/>
      <c r="L13" s="506"/>
    </row>
    <row r="14" spans="1:255" ht="21.45" customHeight="1" thickBot="1">
      <c r="A14" s="516" t="s">
        <v>1639</v>
      </c>
      <c r="B14" s="517">
        <v>2</v>
      </c>
      <c r="C14" s="518" t="s">
        <v>1640</v>
      </c>
      <c r="D14" s="519">
        <v>3</v>
      </c>
      <c r="E14" s="520" t="s">
        <v>1641</v>
      </c>
      <c r="F14" s="521" t="s">
        <v>1642</v>
      </c>
      <c r="G14" s="522" t="s">
        <v>2038</v>
      </c>
      <c r="H14" s="523" t="s">
        <v>1643</v>
      </c>
      <c r="I14" s="524"/>
      <c r="J14" s="496"/>
      <c r="K14" s="506"/>
    </row>
    <row r="15" spans="1:255" ht="22.2" customHeight="1" thickBot="1">
      <c r="A15" s="516" t="s">
        <v>1644</v>
      </c>
      <c r="B15" s="517">
        <v>3</v>
      </c>
      <c r="C15" s="518" t="s">
        <v>1645</v>
      </c>
      <c r="D15" s="519">
        <v>6</v>
      </c>
      <c r="E15" s="520" t="s">
        <v>1646</v>
      </c>
      <c r="F15" s="525" t="s">
        <v>1647</v>
      </c>
      <c r="G15" s="526" t="s">
        <v>2040</v>
      </c>
      <c r="H15" s="527" t="s">
        <v>1648</v>
      </c>
      <c r="I15" s="528"/>
      <c r="J15" s="529"/>
      <c r="K15" s="506"/>
    </row>
    <row r="16" spans="1:255" ht="21.45" customHeight="1" thickBot="1">
      <c r="A16" s="530" t="s">
        <v>1649</v>
      </c>
      <c r="B16" s="517">
        <v>4</v>
      </c>
      <c r="C16" s="518" t="s">
        <v>1650</v>
      </c>
      <c r="D16" s="519">
        <v>10</v>
      </c>
      <c r="E16" s="531" t="s">
        <v>1651</v>
      </c>
      <c r="F16" s="532" t="s">
        <v>1652</v>
      </c>
      <c r="G16" s="533" t="s">
        <v>2040</v>
      </c>
      <c r="H16" s="534" t="s">
        <v>1653</v>
      </c>
      <c r="I16" s="535"/>
      <c r="J16" s="536"/>
    </row>
    <row r="17" spans="1:255" ht="21.45" customHeight="1" thickBot="1">
      <c r="A17" s="537" t="s">
        <v>1654</v>
      </c>
      <c r="B17" s="538">
        <v>5</v>
      </c>
      <c r="C17" s="539" t="s">
        <v>1655</v>
      </c>
      <c r="D17" s="540" t="s">
        <v>690</v>
      </c>
      <c r="E17" s="541" t="s">
        <v>1656</v>
      </c>
      <c r="F17" s="542" t="s">
        <v>1657</v>
      </c>
      <c r="G17" s="543" t="s">
        <v>2039</v>
      </c>
      <c r="H17" s="544" t="s">
        <v>1658</v>
      </c>
      <c r="I17" s="545"/>
      <c r="J17" s="505"/>
      <c r="IS17" s="444"/>
      <c r="IT17" s="444"/>
      <c r="IU17" s="444"/>
    </row>
    <row r="18" spans="1:255" ht="21.45" customHeight="1" thickBot="1">
      <c r="A18" s="546" t="s">
        <v>1659</v>
      </c>
      <c r="B18" s="547" t="s">
        <v>1660</v>
      </c>
      <c r="C18" s="548" t="s">
        <v>1661</v>
      </c>
      <c r="D18" s="549" t="s">
        <v>1662</v>
      </c>
      <c r="E18" s="550" t="s">
        <v>1663</v>
      </c>
      <c r="F18" s="551" t="s">
        <v>93</v>
      </c>
      <c r="G18" s="552"/>
      <c r="H18" s="553" t="s">
        <v>1664</v>
      </c>
      <c r="I18" s="554"/>
      <c r="J18" s="555" t="s">
        <v>1665</v>
      </c>
    </row>
    <row r="19" spans="1:255" ht="18" customHeight="1" thickBot="1">
      <c r="A19" s="556">
        <v>1</v>
      </c>
      <c r="B19" s="557">
        <v>10</v>
      </c>
      <c r="C19" s="558" t="s">
        <v>1666</v>
      </c>
      <c r="D19" s="559">
        <f>B19*1000</f>
        <v>10000</v>
      </c>
      <c r="E19" s="560">
        <f>B19*10</f>
        <v>100</v>
      </c>
      <c r="F19" s="561" t="s">
        <v>1667</v>
      </c>
      <c r="G19" s="562" t="s">
        <v>1668</v>
      </c>
      <c r="H19" s="813" t="s">
        <v>1669</v>
      </c>
      <c r="I19" s="814" t="s">
        <v>1670</v>
      </c>
      <c r="J19" s="815" t="s">
        <v>1671</v>
      </c>
    </row>
    <row r="20" spans="1:255" ht="18" customHeight="1" thickBot="1">
      <c r="A20" s="563">
        <v>2</v>
      </c>
      <c r="B20" s="564">
        <v>30</v>
      </c>
      <c r="C20" s="565" t="s">
        <v>1672</v>
      </c>
      <c r="D20" s="566">
        <f t="shared" ref="D20:D33" si="0">B20*1000</f>
        <v>30000</v>
      </c>
      <c r="E20" s="493">
        <f>B20*10</f>
        <v>300</v>
      </c>
      <c r="F20" s="489" t="s">
        <v>541</v>
      </c>
      <c r="G20" s="497" t="s">
        <v>1668</v>
      </c>
      <c r="H20" s="816" t="s">
        <v>1673</v>
      </c>
      <c r="I20" s="817" t="s">
        <v>1674</v>
      </c>
      <c r="J20" s="818" t="s">
        <v>1675</v>
      </c>
      <c r="IR20" s="444"/>
      <c r="IS20" s="444"/>
      <c r="IT20" s="444"/>
      <c r="IU20" s="444"/>
    </row>
    <row r="21" spans="1:255" ht="18" customHeight="1" thickBot="1">
      <c r="A21" s="563">
        <v>3</v>
      </c>
      <c r="B21" s="564">
        <v>60</v>
      </c>
      <c r="C21" s="565" t="s">
        <v>1676</v>
      </c>
      <c r="D21" s="566">
        <f t="shared" si="0"/>
        <v>60000</v>
      </c>
      <c r="E21" s="493">
        <f>B21*10</f>
        <v>600</v>
      </c>
      <c r="F21" s="489" t="s">
        <v>1677</v>
      </c>
      <c r="G21" s="497" t="s">
        <v>1668</v>
      </c>
      <c r="H21" s="816" t="s">
        <v>51</v>
      </c>
      <c r="I21" s="817" t="s">
        <v>1678</v>
      </c>
      <c r="J21" s="818" t="s">
        <v>1679</v>
      </c>
      <c r="IR21" s="444"/>
      <c r="IS21" s="444"/>
      <c r="IT21" s="444"/>
      <c r="IU21" s="444"/>
    </row>
    <row r="22" spans="1:255" ht="18" customHeight="1" thickBot="1">
      <c r="A22" s="563">
        <v>4</v>
      </c>
      <c r="B22" s="564">
        <v>100</v>
      </c>
      <c r="C22" s="565" t="s">
        <v>1680</v>
      </c>
      <c r="D22" s="566">
        <f t="shared" si="0"/>
        <v>100000</v>
      </c>
      <c r="E22" s="493">
        <f t="shared" ref="E22:E25" si="1">B22*10</f>
        <v>1000</v>
      </c>
      <c r="F22" s="489" t="s">
        <v>1681</v>
      </c>
      <c r="G22" s="497" t="s">
        <v>187</v>
      </c>
      <c r="H22" s="816" t="s">
        <v>52</v>
      </c>
      <c r="I22" s="817" t="s">
        <v>1682</v>
      </c>
      <c r="J22" s="818" t="s">
        <v>1683</v>
      </c>
      <c r="IR22" s="444"/>
      <c r="IS22" s="444"/>
      <c r="IT22" s="444"/>
      <c r="IU22" s="444"/>
    </row>
    <row r="23" spans="1:255" ht="18" customHeight="1" thickBot="1">
      <c r="A23" s="563">
        <v>5</v>
      </c>
      <c r="B23" s="564">
        <v>150</v>
      </c>
      <c r="C23" s="565" t="s">
        <v>1684</v>
      </c>
      <c r="D23" s="566">
        <f t="shared" si="0"/>
        <v>150000</v>
      </c>
      <c r="E23" s="493">
        <f t="shared" si="1"/>
        <v>1500</v>
      </c>
      <c r="F23" s="489" t="s">
        <v>1685</v>
      </c>
      <c r="G23" s="567" t="s">
        <v>21</v>
      </c>
      <c r="H23" s="819" t="s">
        <v>53</v>
      </c>
      <c r="I23" s="820" t="s">
        <v>1686</v>
      </c>
      <c r="J23" s="821" t="s">
        <v>1687</v>
      </c>
      <c r="IP23" s="444"/>
      <c r="IQ23" s="444"/>
      <c r="IR23" s="444"/>
      <c r="IS23" s="444"/>
      <c r="IT23" s="444"/>
      <c r="IU23" s="444"/>
    </row>
    <row r="24" spans="1:255" ht="18" customHeight="1">
      <c r="A24" s="563">
        <v>6</v>
      </c>
      <c r="B24" s="564">
        <f>B23+A24*10</f>
        <v>210</v>
      </c>
      <c r="C24" s="565" t="s">
        <v>1688</v>
      </c>
      <c r="D24" s="566">
        <f t="shared" si="0"/>
        <v>210000</v>
      </c>
      <c r="E24" s="493">
        <f t="shared" si="1"/>
        <v>2100</v>
      </c>
      <c r="F24" s="568" t="s">
        <v>1689</v>
      </c>
      <c r="G24" s="490" t="s">
        <v>1690</v>
      </c>
      <c r="H24" s="569" t="s">
        <v>1691</v>
      </c>
      <c r="I24" s="1079" t="s">
        <v>1692</v>
      </c>
      <c r="J24" s="1080"/>
      <c r="IT24" s="444"/>
      <c r="IU24" s="444"/>
    </row>
    <row r="25" spans="1:255" ht="18" customHeight="1" thickBot="1">
      <c r="A25" s="563">
        <v>7</v>
      </c>
      <c r="B25" s="564">
        <f t="shared" ref="B25:B33" si="2">B24+A25*10</f>
        <v>280</v>
      </c>
      <c r="C25" s="565" t="s">
        <v>1693</v>
      </c>
      <c r="D25" s="566">
        <f t="shared" si="0"/>
        <v>280000</v>
      </c>
      <c r="E25" s="570">
        <f t="shared" si="1"/>
        <v>2800</v>
      </c>
      <c r="F25" s="571" t="s">
        <v>1694</v>
      </c>
      <c r="G25" s="572" t="s">
        <v>1695</v>
      </c>
      <c r="H25" s="544"/>
      <c r="I25" s="1081"/>
      <c r="J25" s="1082"/>
      <c r="IT25" s="444"/>
      <c r="IU25" s="444"/>
    </row>
    <row r="26" spans="1:255" ht="18" customHeight="1" thickBot="1">
      <c r="A26" s="563">
        <v>8</v>
      </c>
      <c r="B26" s="564">
        <f t="shared" si="2"/>
        <v>360</v>
      </c>
      <c r="C26" s="565" t="str">
        <f>(B26/10)+A26&amp;" kämmentä"</f>
        <v>44 kämmentä</v>
      </c>
      <c r="D26" s="566">
        <f t="shared" si="0"/>
        <v>360000</v>
      </c>
      <c r="E26" s="523" t="s">
        <v>1696</v>
      </c>
      <c r="F26" s="495"/>
      <c r="G26" s="495"/>
      <c r="H26" s="505"/>
      <c r="I26" s="573" t="s">
        <v>1697</v>
      </c>
      <c r="J26" s="574"/>
      <c r="M26" s="575"/>
      <c r="N26" s="575"/>
    </row>
    <row r="27" spans="1:255" ht="18" customHeight="1">
      <c r="A27" s="563">
        <v>9</v>
      </c>
      <c r="B27" s="564">
        <f t="shared" si="2"/>
        <v>450</v>
      </c>
      <c r="C27" s="565" t="str">
        <f t="shared" ref="C27:C33" si="3">(B27/10)+A27&amp;" kämmentä"</f>
        <v>54 kämmentä</v>
      </c>
      <c r="D27" s="566">
        <f t="shared" si="0"/>
        <v>450000</v>
      </c>
      <c r="E27" s="576" t="s">
        <v>1698</v>
      </c>
      <c r="F27" s="577"/>
      <c r="G27" s="577"/>
      <c r="H27" s="577"/>
      <c r="I27" s="576" t="s">
        <v>1310</v>
      </c>
      <c r="J27" s="574"/>
      <c r="M27" s="575"/>
      <c r="N27" s="575"/>
    </row>
    <row r="28" spans="1:255" ht="18" customHeight="1">
      <c r="A28" s="563">
        <v>10</v>
      </c>
      <c r="B28" s="564">
        <f t="shared" si="2"/>
        <v>550</v>
      </c>
      <c r="C28" s="565" t="str">
        <f t="shared" si="3"/>
        <v>65 kämmentä</v>
      </c>
      <c r="D28" s="566">
        <f t="shared" si="0"/>
        <v>550000</v>
      </c>
      <c r="E28" s="578" t="s">
        <v>1699</v>
      </c>
      <c r="F28" s="506"/>
      <c r="G28" s="506"/>
      <c r="H28" s="506"/>
      <c r="I28" s="578" t="s">
        <v>1309</v>
      </c>
      <c r="J28" s="567"/>
      <c r="M28" s="575"/>
      <c r="N28" s="575"/>
    </row>
    <row r="29" spans="1:255" ht="18" customHeight="1">
      <c r="A29" s="563">
        <v>11</v>
      </c>
      <c r="B29" s="564">
        <f t="shared" si="2"/>
        <v>660</v>
      </c>
      <c r="C29" s="579" t="str">
        <f t="shared" si="3"/>
        <v>77 kämmentä</v>
      </c>
      <c r="D29" s="566">
        <f t="shared" si="0"/>
        <v>660000</v>
      </c>
      <c r="E29" s="578" t="s">
        <v>1700</v>
      </c>
      <c r="F29" s="506"/>
      <c r="G29" s="506"/>
      <c r="H29" s="506"/>
      <c r="I29" s="578" t="s">
        <v>1308</v>
      </c>
      <c r="J29" s="567"/>
      <c r="M29" s="575"/>
      <c r="N29" s="575"/>
    </row>
    <row r="30" spans="1:255" ht="18" customHeight="1">
      <c r="A30" s="563">
        <v>12</v>
      </c>
      <c r="B30" s="564">
        <f t="shared" si="2"/>
        <v>780</v>
      </c>
      <c r="C30" s="579" t="str">
        <f t="shared" si="3"/>
        <v>90 kämmentä</v>
      </c>
      <c r="D30" s="566">
        <f t="shared" si="0"/>
        <v>780000</v>
      </c>
      <c r="E30" s="578" t="s">
        <v>1701</v>
      </c>
      <c r="F30" s="506"/>
      <c r="G30" s="506"/>
      <c r="H30" s="506"/>
      <c r="I30" s="578" t="s">
        <v>1307</v>
      </c>
      <c r="J30" s="580"/>
      <c r="K30" s="575"/>
      <c r="L30" s="575"/>
      <c r="M30" s="575"/>
      <c r="N30" s="575"/>
    </row>
    <row r="31" spans="1:255" ht="18" customHeight="1">
      <c r="A31" s="563">
        <v>13</v>
      </c>
      <c r="B31" s="564">
        <f t="shared" si="2"/>
        <v>910</v>
      </c>
      <c r="C31" s="579" t="str">
        <f t="shared" si="3"/>
        <v>104 kämmentä</v>
      </c>
      <c r="D31" s="566">
        <f t="shared" si="0"/>
        <v>910000</v>
      </c>
      <c r="E31" s="578" t="s">
        <v>1702</v>
      </c>
      <c r="F31" s="506"/>
      <c r="G31" s="506"/>
      <c r="H31" s="506"/>
      <c r="I31" s="578" t="s">
        <v>1306</v>
      </c>
      <c r="J31" s="580"/>
      <c r="K31" s="575"/>
      <c r="L31" s="575"/>
      <c r="M31" s="575"/>
      <c r="N31" s="575"/>
    </row>
    <row r="32" spans="1:255" ht="18" customHeight="1">
      <c r="A32" s="563">
        <v>14</v>
      </c>
      <c r="B32" s="564">
        <f t="shared" si="2"/>
        <v>1050</v>
      </c>
      <c r="C32" s="579" t="str">
        <f t="shared" si="3"/>
        <v>119 kämmentä</v>
      </c>
      <c r="D32" s="566">
        <f t="shared" si="0"/>
        <v>1050000</v>
      </c>
      <c r="E32" s="578" t="s">
        <v>1703</v>
      </c>
      <c r="F32" s="506"/>
      <c r="G32" s="506"/>
      <c r="H32" s="506"/>
      <c r="I32" s="578" t="s">
        <v>1704</v>
      </c>
      <c r="J32" s="580"/>
      <c r="K32" s="575"/>
      <c r="L32" s="575"/>
      <c r="M32" s="575"/>
      <c r="N32" s="575"/>
    </row>
    <row r="33" spans="1:14" s="443" customFormat="1" ht="18" customHeight="1" thickBot="1">
      <c r="A33" s="571">
        <v>15</v>
      </c>
      <c r="B33" s="581">
        <f t="shared" si="2"/>
        <v>1200</v>
      </c>
      <c r="C33" s="582" t="str">
        <f t="shared" si="3"/>
        <v>135 kämmentä</v>
      </c>
      <c r="D33" s="583">
        <f t="shared" si="0"/>
        <v>1200000</v>
      </c>
      <c r="E33" s="544" t="s">
        <v>1705</v>
      </c>
      <c r="F33" s="545"/>
      <c r="G33" s="545"/>
      <c r="H33" s="545"/>
      <c r="I33" s="544" t="s">
        <v>1706</v>
      </c>
      <c r="J33" s="505"/>
      <c r="K33" s="575"/>
      <c r="L33" s="575"/>
      <c r="M33" s="575"/>
      <c r="N33" s="575"/>
    </row>
    <row r="34" spans="1:14" s="443" customFormat="1" ht="18" customHeight="1">
      <c r="D34" s="497"/>
      <c r="E34" s="506"/>
      <c r="F34" s="506"/>
      <c r="G34" s="506"/>
      <c r="H34" s="506"/>
      <c r="I34" s="575"/>
      <c r="J34" s="575"/>
      <c r="K34" s="575"/>
      <c r="L34" s="575"/>
      <c r="M34" s="575"/>
      <c r="N34" s="575"/>
    </row>
    <row r="35" spans="1:14" s="443" customFormat="1" ht="18" customHeight="1">
      <c r="E35" s="575"/>
      <c r="F35" s="575"/>
      <c r="G35" s="575"/>
      <c r="H35" s="575"/>
      <c r="I35" s="575"/>
      <c r="J35" s="575"/>
      <c r="K35" s="575"/>
      <c r="L35" s="575"/>
      <c r="M35" s="575"/>
      <c r="N35" s="575"/>
    </row>
    <row r="36" spans="1:14" s="443" customFormat="1" ht="18" customHeight="1">
      <c r="E36" s="575"/>
      <c r="F36" s="575"/>
      <c r="G36" s="575"/>
      <c r="H36" s="575"/>
      <c r="K36" s="575"/>
      <c r="L36" s="575"/>
      <c r="M36" s="575"/>
      <c r="N36" s="575"/>
    </row>
    <row r="37" spans="1:14" s="443" customFormat="1" ht="18" customHeight="1">
      <c r="E37" s="575"/>
      <c r="F37" s="575"/>
      <c r="G37" s="575"/>
      <c r="H37" s="575"/>
      <c r="K37" s="575"/>
      <c r="L37" s="575"/>
      <c r="M37" s="575"/>
      <c r="N37" s="575"/>
    </row>
    <row r="38" spans="1:14" s="443" customFormat="1" ht="18" customHeight="1">
      <c r="E38" s="575"/>
      <c r="F38" s="575"/>
      <c r="G38" s="575"/>
      <c r="H38" s="575"/>
      <c r="K38" s="575"/>
      <c r="L38" s="575"/>
      <c r="M38" s="575"/>
      <c r="N38" s="575"/>
    </row>
    <row r="39" spans="1:14" s="443" customFormat="1" ht="18" customHeight="1">
      <c r="E39" s="575"/>
      <c r="F39" s="575"/>
      <c r="G39" s="575"/>
      <c r="H39" s="575"/>
      <c r="K39" s="575"/>
      <c r="L39" s="575"/>
      <c r="M39" s="575"/>
      <c r="N39" s="575"/>
    </row>
    <row r="40" spans="1:14" s="443" customFormat="1" ht="18" customHeight="1">
      <c r="E40" s="575"/>
      <c r="F40" s="575"/>
      <c r="G40" s="575"/>
      <c r="H40" s="575"/>
      <c r="K40" s="575"/>
      <c r="L40" s="575"/>
      <c r="M40" s="575"/>
      <c r="N40" s="575"/>
    </row>
    <row r="41" spans="1:14" s="443" customFormat="1" ht="18" customHeight="1">
      <c r="E41" s="575"/>
      <c r="F41" s="575"/>
      <c r="G41" s="575"/>
      <c r="H41" s="575"/>
      <c r="K41" s="575"/>
      <c r="L41" s="575"/>
      <c r="M41" s="575"/>
      <c r="N41" s="575"/>
    </row>
    <row r="42" spans="1:14" s="443" customFormat="1" ht="18" customHeight="1">
      <c r="F42" s="575"/>
      <c r="G42" s="575"/>
      <c r="H42" s="575"/>
    </row>
    <row r="43" spans="1:14" s="443" customFormat="1" ht="18" customHeight="1">
      <c r="F43" s="575"/>
      <c r="G43" s="575"/>
      <c r="H43" s="575"/>
    </row>
    <row r="44" spans="1:14" s="443" customFormat="1" ht="18" customHeight="1">
      <c r="F44" s="575"/>
      <c r="G44" s="575"/>
      <c r="H44" s="575"/>
    </row>
    <row r="45" spans="1:14" s="443" customFormat="1" ht="18" customHeight="1">
      <c r="F45" s="575"/>
      <c r="G45" s="575"/>
      <c r="H45" s="575"/>
    </row>
    <row r="46" spans="1:14" s="443" customFormat="1" ht="18" customHeight="1">
      <c r="F46" s="575"/>
      <c r="G46" s="575"/>
      <c r="H46" s="575"/>
    </row>
    <row r="47" spans="1:14" s="443" customFormat="1" ht="18" customHeight="1">
      <c r="F47" s="575"/>
      <c r="G47" s="575"/>
      <c r="H47" s="575"/>
    </row>
    <row r="48" spans="1:14" s="443" customFormat="1" ht="18" customHeight="1">
      <c r="F48" s="575"/>
      <c r="G48" s="575"/>
      <c r="H48" s="575"/>
    </row>
    <row r="49" spans="6:8" s="443" customFormat="1" ht="18" customHeight="1">
      <c r="F49" s="575"/>
      <c r="G49" s="575"/>
      <c r="H49" s="575"/>
    </row>
  </sheetData>
  <mergeCells count="2">
    <mergeCell ref="A1:J1"/>
    <mergeCell ref="I24:J25"/>
  </mergeCells>
  <pageMargins left="0.5" right="0.5" top="0.75" bottom="0.75" header="0.27777800000000002" footer="0.27777800000000002"/>
  <pageSetup scale="40" orientation="portrait" r:id="rId1"/>
  <headerFooter>
    <oddFooter>&amp;C&amp;"Helvetica,Regular"&amp;11&amp;K000000&amp;P</oddFooter>
  </headerFooter>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84E1A3-03BF-488A-8597-9B49E3732DCB}">
  <dimension ref="K2:W54"/>
  <sheetViews>
    <sheetView zoomScale="110" zoomScaleNormal="110" workbookViewId="0">
      <selection activeCell="L52" sqref="L52:L53"/>
    </sheetView>
  </sheetViews>
  <sheetFormatPr defaultRowHeight="14.4"/>
  <sheetData>
    <row r="2" spans="11:12">
      <c r="K2" s="1083" t="s">
        <v>1399</v>
      </c>
      <c r="L2" s="14" t="s">
        <v>1360</v>
      </c>
    </row>
    <row r="3" spans="11:12">
      <c r="K3" s="1083"/>
      <c r="L3" t="s">
        <v>1377</v>
      </c>
    </row>
    <row r="4" spans="11:12">
      <c r="K4" s="1083"/>
      <c r="L4" t="s">
        <v>1378</v>
      </c>
    </row>
    <row r="5" spans="11:12">
      <c r="K5" s="1083"/>
      <c r="L5" s="257" t="s">
        <v>1379</v>
      </c>
    </row>
    <row r="6" spans="11:12">
      <c r="K6" s="1083"/>
      <c r="L6" s="257" t="s">
        <v>1380</v>
      </c>
    </row>
    <row r="7" spans="11:12">
      <c r="K7" s="1083"/>
    </row>
    <row r="8" spans="11:12">
      <c r="K8" s="1083"/>
      <c r="L8" s="14" t="s">
        <v>1361</v>
      </c>
    </row>
    <row r="9" spans="11:12">
      <c r="K9" s="1083"/>
      <c r="L9" t="s">
        <v>1356</v>
      </c>
    </row>
    <row r="10" spans="11:12">
      <c r="K10" s="1083"/>
      <c r="L10" t="s">
        <v>1357</v>
      </c>
    </row>
    <row r="11" spans="11:12">
      <c r="K11" s="1083"/>
      <c r="L11" t="s">
        <v>1358</v>
      </c>
    </row>
    <row r="12" spans="11:12">
      <c r="K12" s="1083"/>
      <c r="L12" t="s">
        <v>1359</v>
      </c>
    </row>
    <row r="13" spans="11:12">
      <c r="K13" s="1083"/>
    </row>
    <row r="14" spans="11:12">
      <c r="K14" s="1083"/>
      <c r="L14" s="14" t="s">
        <v>1362</v>
      </c>
    </row>
    <row r="15" spans="11:12">
      <c r="K15" s="1083"/>
      <c r="L15" t="s">
        <v>1363</v>
      </c>
    </row>
    <row r="16" spans="11:12">
      <c r="K16" s="1083"/>
      <c r="L16" t="s">
        <v>1359</v>
      </c>
    </row>
    <row r="17" spans="11:12">
      <c r="K17" s="1083"/>
      <c r="L17" t="s">
        <v>1364</v>
      </c>
    </row>
    <row r="18" spans="11:12">
      <c r="K18" s="1083"/>
      <c r="L18" t="s">
        <v>1365</v>
      </c>
    </row>
    <row r="19" spans="11:12">
      <c r="K19" s="1083"/>
    </row>
    <row r="20" spans="11:12">
      <c r="K20" s="1083"/>
      <c r="L20" s="14" t="s">
        <v>1366</v>
      </c>
    </row>
    <row r="21" spans="11:12">
      <c r="K21" s="1083"/>
      <c r="L21" t="s">
        <v>1367</v>
      </c>
    </row>
    <row r="22" spans="11:12">
      <c r="K22" s="1083"/>
      <c r="L22" t="s">
        <v>1368</v>
      </c>
    </row>
    <row r="23" spans="11:12">
      <c r="K23" s="1083"/>
      <c r="L23" t="s">
        <v>1369</v>
      </c>
    </row>
    <row r="24" spans="11:12">
      <c r="K24" s="1083"/>
      <c r="L24" t="s">
        <v>1370</v>
      </c>
    </row>
    <row r="26" spans="11:12">
      <c r="L26" s="14" t="s">
        <v>1371</v>
      </c>
    </row>
    <row r="27" spans="11:12">
      <c r="L27" t="s">
        <v>1372</v>
      </c>
    </row>
    <row r="28" spans="11:12">
      <c r="L28" t="s">
        <v>1373</v>
      </c>
    </row>
    <row r="30" spans="11:12">
      <c r="L30" s="14" t="s">
        <v>1374</v>
      </c>
    </row>
    <row r="31" spans="11:12">
      <c r="L31" t="s">
        <v>1375</v>
      </c>
    </row>
    <row r="32" spans="11:12">
      <c r="L32" t="s">
        <v>1376</v>
      </c>
    </row>
    <row r="34" spans="12:23">
      <c r="L34" s="14" t="s">
        <v>1407</v>
      </c>
    </row>
    <row r="35" spans="12:23">
      <c r="L35" s="407" t="s">
        <v>1469</v>
      </c>
    </row>
    <row r="36" spans="12:23">
      <c r="L36" s="406" t="s">
        <v>1402</v>
      </c>
    </row>
    <row r="37" spans="12:23">
      <c r="L37" s="407" t="s">
        <v>1403</v>
      </c>
    </row>
    <row r="38" spans="12:23">
      <c r="L38" s="406" t="s">
        <v>1404</v>
      </c>
    </row>
    <row r="39" spans="12:23">
      <c r="L39" s="407" t="s">
        <v>1405</v>
      </c>
    </row>
    <row r="40" spans="12:23">
      <c r="L40" s="407" t="s">
        <v>1406</v>
      </c>
    </row>
    <row r="41" spans="12:23">
      <c r="L41" s="407" t="s">
        <v>1401</v>
      </c>
    </row>
    <row r="42" spans="12:23">
      <c r="L42" s="405" t="s">
        <v>1400</v>
      </c>
    </row>
    <row r="44" spans="12:23">
      <c r="L44" s="408" t="s">
        <v>1408</v>
      </c>
      <c r="Q44" s="410" t="s">
        <v>1443</v>
      </c>
      <c r="V44" s="14" t="s">
        <v>1444</v>
      </c>
    </row>
    <row r="45" spans="12:23">
      <c r="L45" s="16" t="s">
        <v>1409</v>
      </c>
      <c r="M45" s="17" t="s">
        <v>1414</v>
      </c>
      <c r="P45">
        <v>1</v>
      </c>
      <c r="Q45" t="s">
        <v>1423</v>
      </c>
      <c r="R45" t="s">
        <v>1433</v>
      </c>
      <c r="V45" t="s">
        <v>1445</v>
      </c>
      <c r="W45" t="s">
        <v>1449</v>
      </c>
    </row>
    <row r="46" spans="12:23">
      <c r="L46" s="16" t="s">
        <v>1410</v>
      </c>
      <c r="M46" s="24" t="s">
        <v>1415</v>
      </c>
      <c r="P46">
        <v>2</v>
      </c>
      <c r="Q46" t="s">
        <v>1424</v>
      </c>
      <c r="R46" t="s">
        <v>1434</v>
      </c>
      <c r="V46" t="s">
        <v>1446</v>
      </c>
      <c r="W46" t="s">
        <v>1450</v>
      </c>
    </row>
    <row r="47" spans="12:23">
      <c r="L47" s="16" t="s">
        <v>1411</v>
      </c>
      <c r="M47" s="17" t="s">
        <v>1416</v>
      </c>
      <c r="P47">
        <v>3</v>
      </c>
      <c r="Q47" t="s">
        <v>1425</v>
      </c>
      <c r="R47" t="s">
        <v>1435</v>
      </c>
      <c r="V47" t="s">
        <v>1451</v>
      </c>
      <c r="W47" t="s">
        <v>1452</v>
      </c>
    </row>
    <row r="48" spans="12:23">
      <c r="L48" s="16" t="s">
        <v>1412</v>
      </c>
      <c r="M48" s="17" t="s">
        <v>1417</v>
      </c>
      <c r="P48">
        <v>4</v>
      </c>
      <c r="Q48" t="s">
        <v>1426</v>
      </c>
      <c r="R48" t="s">
        <v>1436</v>
      </c>
      <c r="V48" t="s">
        <v>1447</v>
      </c>
      <c r="W48" t="s">
        <v>1453</v>
      </c>
    </row>
    <row r="49" spans="12:23">
      <c r="L49" s="16" t="s">
        <v>1419</v>
      </c>
      <c r="M49" s="17" t="s">
        <v>1418</v>
      </c>
      <c r="P49">
        <v>5</v>
      </c>
      <c r="Q49" t="s">
        <v>1427</v>
      </c>
      <c r="R49" t="s">
        <v>1437</v>
      </c>
      <c r="V49" t="s">
        <v>1454</v>
      </c>
      <c r="W49" t="s">
        <v>1455</v>
      </c>
    </row>
    <row r="50" spans="12:23">
      <c r="L50" s="16" t="s">
        <v>1413</v>
      </c>
      <c r="M50" s="17" t="s">
        <v>1420</v>
      </c>
      <c r="P50">
        <v>6</v>
      </c>
      <c r="Q50" t="s">
        <v>1428</v>
      </c>
      <c r="R50" t="s">
        <v>1438</v>
      </c>
      <c r="V50" t="s">
        <v>1448</v>
      </c>
      <c r="W50" t="s">
        <v>1456</v>
      </c>
    </row>
    <row r="51" spans="12:23">
      <c r="L51" s="16" t="s">
        <v>1421</v>
      </c>
      <c r="M51" s="17" t="s">
        <v>1422</v>
      </c>
      <c r="P51">
        <v>7</v>
      </c>
      <c r="Q51" t="s">
        <v>1429</v>
      </c>
      <c r="R51" t="s">
        <v>1439</v>
      </c>
    </row>
    <row r="52" spans="12:23">
      <c r="M52" s="17"/>
      <c r="P52">
        <v>8</v>
      </c>
      <c r="Q52" t="s">
        <v>1430</v>
      </c>
      <c r="R52" t="s">
        <v>1440</v>
      </c>
    </row>
    <row r="53" spans="12:23">
      <c r="L53" s="409"/>
      <c r="M53" s="17"/>
      <c r="P53">
        <v>9</v>
      </c>
      <c r="Q53" t="s">
        <v>1431</v>
      </c>
      <c r="R53" t="s">
        <v>1442</v>
      </c>
    </row>
    <row r="54" spans="12:23">
      <c r="P54">
        <v>10</v>
      </c>
      <c r="Q54" t="s">
        <v>1432</v>
      </c>
      <c r="R54" t="s">
        <v>1441</v>
      </c>
    </row>
  </sheetData>
  <mergeCells count="1">
    <mergeCell ref="K2:K24"/>
  </mergeCells>
  <hyperlinks>
    <hyperlink ref="Q44" r:id="rId1" tooltip="Danu" display="https://fi.wikipedia.org/wiki/Danu" xr:uid="{3414D297-0AB2-4370-977D-3F227BBCA8F3}"/>
  </hyperlinks>
  <pageMargins left="0.7" right="0.7" top="0.75" bottom="0.75" header="0.3" footer="0.3"/>
  <pageSetup paperSize="9"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9F6309-1FF8-4C41-8630-97D39C0E4117}">
  <dimension ref="C1:BM170"/>
  <sheetViews>
    <sheetView topLeftCell="A136" zoomScaleNormal="100" workbookViewId="0">
      <selection activeCell="H29" sqref="H29"/>
    </sheetView>
  </sheetViews>
  <sheetFormatPr defaultColWidth="4.33203125" defaultRowHeight="14.4"/>
  <cols>
    <col min="7" max="7" width="4.33203125" customWidth="1"/>
    <col min="8" max="8" width="4.6640625" bestFit="1" customWidth="1"/>
    <col min="11" max="11" width="4.6640625" customWidth="1"/>
    <col min="12" max="12" width="6.33203125" bestFit="1" customWidth="1"/>
    <col min="19" max="19" width="5" bestFit="1" customWidth="1"/>
    <col min="24" max="24" width="5.33203125" bestFit="1" customWidth="1"/>
    <col min="43" max="43" width="3.44140625" customWidth="1"/>
  </cols>
  <sheetData>
    <row r="1" spans="8:53" ht="15.6" thickBot="1">
      <c r="H1" s="606" t="s">
        <v>1745</v>
      </c>
      <c r="I1" s="3"/>
      <c r="J1" s="3"/>
      <c r="K1" s="435" t="s">
        <v>1297</v>
      </c>
      <c r="L1" s="26"/>
      <c r="M1" s="1084" t="s">
        <v>41</v>
      </c>
      <c r="N1" s="1085"/>
      <c r="O1" s="1085"/>
      <c r="P1" s="1086"/>
      <c r="Q1" s="182" t="s">
        <v>506</v>
      </c>
      <c r="R1" s="183"/>
      <c r="S1" s="1094" t="s">
        <v>56</v>
      </c>
      <c r="T1" s="1094"/>
      <c r="U1" s="1094"/>
      <c r="V1" s="1094"/>
      <c r="W1" s="1095"/>
      <c r="X1" s="3">
        <f>VLOOKUP(S1,Iltasatu_taulukot!$N$3:$O$7,2)</f>
        <v>2</v>
      </c>
      <c r="Y1" s="3"/>
      <c r="Z1" s="3"/>
    </row>
    <row r="2" spans="8:53" ht="15" thickBot="1">
      <c r="H2" s="414" t="s">
        <v>1741</v>
      </c>
      <c r="I2" s="415"/>
      <c r="J2" s="416"/>
      <c r="K2" s="414"/>
      <c r="L2" s="415"/>
      <c r="M2" s="415"/>
      <c r="N2" s="415"/>
      <c r="O2" s="415"/>
      <c r="P2" s="415"/>
      <c r="Q2" s="415"/>
      <c r="R2" s="415"/>
      <c r="S2" s="415"/>
      <c r="T2" s="415"/>
      <c r="U2" s="415"/>
      <c r="V2" s="415"/>
      <c r="W2" s="415"/>
      <c r="X2" s="415"/>
      <c r="Y2" s="415"/>
      <c r="Z2" s="416"/>
      <c r="AI2" s="3"/>
      <c r="AJ2" s="3"/>
      <c r="AK2" s="3"/>
      <c r="AL2" s="603" t="s">
        <v>1297</v>
      </c>
      <c r="AM2" s="604"/>
      <c r="AN2" s="1091" t="s">
        <v>3</v>
      </c>
      <c r="AO2" s="1085"/>
      <c r="AP2" s="1085"/>
      <c r="AQ2" s="1086"/>
      <c r="AR2" s="182" t="s">
        <v>506</v>
      </c>
      <c r="AS2" s="183"/>
      <c r="AT2" s="1094" t="s">
        <v>1334</v>
      </c>
      <c r="AU2" s="1094"/>
      <c r="AV2" s="1094"/>
      <c r="AW2" s="1094"/>
      <c r="AX2" s="1095"/>
      <c r="AY2" s="3">
        <f>VLOOKUP(AT2,Iltasatu_taulukot!$N$3:$O$7,2)</f>
        <v>1</v>
      </c>
      <c r="AZ2" s="3"/>
      <c r="BA2" s="3"/>
    </row>
    <row r="3" spans="8:53" ht="16.2" thickBot="1">
      <c r="H3" s="412" t="s">
        <v>6</v>
      </c>
      <c r="I3" s="198"/>
      <c r="J3" s="351"/>
      <c r="K3" s="809">
        <f>VLOOKUP(H3,Iltasatu_taulukot!$J$21:$L$25,3)</f>
        <v>2</v>
      </c>
      <c r="L3" s="380" t="str">
        <f>VLOOKUP(K3+X1,Iltasatu_taulukot!$H$2:$J$11,3)</f>
        <v>loistava</v>
      </c>
      <c r="M3" s="380"/>
      <c r="N3" s="380"/>
      <c r="O3" s="1052" t="s">
        <v>44</v>
      </c>
      <c r="P3" s="1052"/>
      <c r="Q3" s="1052"/>
      <c r="R3" s="1052"/>
      <c r="S3" s="380" t="s">
        <v>1755</v>
      </c>
      <c r="T3" s="380"/>
      <c r="U3" s="380"/>
      <c r="V3" s="380"/>
      <c r="W3" s="380"/>
      <c r="X3" s="380"/>
      <c r="Y3" s="380"/>
      <c r="Z3" s="810" t="str">
        <f>VLOOKUP(K3+X1,Iltasatu_taulukot!$H$2:$L$11,4)</f>
        <v>mmmm</v>
      </c>
      <c r="AI3" s="414" t="s">
        <v>2110</v>
      </c>
      <c r="AJ3" s="415"/>
      <c r="AK3" s="416"/>
      <c r="AL3" s="414" t="s">
        <v>2107</v>
      </c>
      <c r="AM3" s="415"/>
      <c r="AN3" s="415"/>
      <c r="AO3" s="415"/>
      <c r="AP3" s="415"/>
      <c r="AQ3" s="415"/>
      <c r="AR3" s="415" t="s">
        <v>2108</v>
      </c>
      <c r="AS3" s="415"/>
      <c r="AT3" s="415"/>
      <c r="AU3" s="415"/>
      <c r="AV3" s="415"/>
      <c r="AW3" s="415"/>
      <c r="AX3" s="415"/>
      <c r="AY3" s="415"/>
      <c r="AZ3" s="415"/>
      <c r="BA3" s="416"/>
    </row>
    <row r="4" spans="8:53" ht="16.2" thickBot="1">
      <c r="H4" s="413" t="s">
        <v>4</v>
      </c>
      <c r="I4" s="2"/>
      <c r="J4" s="353"/>
      <c r="K4" s="809">
        <f>VLOOKUP(H4,Iltasatu_taulukot!$J$21:$L$25,3)</f>
        <v>3</v>
      </c>
      <c r="L4" s="380" t="str">
        <f>VLOOKUP(K4+X1,Iltasatu_taulukot!$H$2:$J$11,3)</f>
        <v>uskomaton</v>
      </c>
      <c r="M4" s="380"/>
      <c r="N4" s="380"/>
      <c r="O4" s="1052" t="s">
        <v>48</v>
      </c>
      <c r="P4" s="1052"/>
      <c r="Q4" s="1052"/>
      <c r="R4" s="1052"/>
      <c r="S4" s="380" t="s">
        <v>1756</v>
      </c>
      <c r="T4" s="380"/>
      <c r="U4" s="380"/>
      <c r="V4" s="380"/>
      <c r="W4" s="380"/>
      <c r="X4" s="380"/>
      <c r="Y4" s="380"/>
      <c r="Z4" s="810" t="str">
        <f>VLOOKUP(K4+X1,Iltasatu_taulukot!$H$2:$L$11,4)</f>
        <v>mmmmm</v>
      </c>
      <c r="AI4" s="412" t="s">
        <v>4</v>
      </c>
      <c r="AJ4" s="198"/>
      <c r="AK4" s="351"/>
      <c r="AL4" s="809">
        <v>9</v>
      </c>
      <c r="AM4" s="380" t="str">
        <f>VLOOKUP(AL4+AY2,Iltasatu_taulukot!$H$2:$J$11,3)</f>
        <v>Avatar</v>
      </c>
      <c r="AN4" s="380"/>
      <c r="AO4" s="380"/>
      <c r="AP4" s="1052" t="s">
        <v>196</v>
      </c>
      <c r="AQ4" s="1052"/>
      <c r="AR4" s="1052"/>
      <c r="AS4" s="1052"/>
      <c r="AT4" s="380" t="s">
        <v>2095</v>
      </c>
      <c r="AU4" s="380"/>
      <c r="AV4" s="380"/>
      <c r="AW4" s="380"/>
      <c r="AX4" s="380"/>
      <c r="AY4" s="380"/>
      <c r="AZ4" s="380"/>
      <c r="BA4" s="810" t="str">
        <f>VLOOKUP(AL4+AY2,Iltasatu_taulukot!$H$2:$L$11,4)</f>
        <v>mmmmmmmmmm</v>
      </c>
    </row>
    <row r="5" spans="8:53" ht="16.2" thickBot="1">
      <c r="H5" s="381" t="s">
        <v>2168</v>
      </c>
      <c r="I5" s="355"/>
      <c r="J5" s="356"/>
      <c r="K5" s="809">
        <f>VLOOKUP(H5,Iltasatu_taulukot!$J$21:$L$25,3)</f>
        <v>1</v>
      </c>
      <c r="L5" s="380" t="str">
        <f>VLOOKUP(K5+X1,Iltasatu_taulukot!$H$2:$J$11,3)</f>
        <v>erinomainen</v>
      </c>
      <c r="M5" s="380"/>
      <c r="N5" s="380"/>
      <c r="O5" s="1052" t="s">
        <v>196</v>
      </c>
      <c r="P5" s="1052"/>
      <c r="Q5" s="1052"/>
      <c r="R5" s="1052"/>
      <c r="S5" s="380" t="s">
        <v>1757</v>
      </c>
      <c r="T5" s="380"/>
      <c r="U5" s="380"/>
      <c r="V5" s="380"/>
      <c r="W5" s="380"/>
      <c r="X5" s="380"/>
      <c r="Y5" s="380"/>
      <c r="Z5" s="810" t="str">
        <f>VLOOKUP(K5+X1,Iltasatu_taulukot!$H$2:$L$11,4)</f>
        <v>mmm</v>
      </c>
      <c r="AI5" s="413" t="s">
        <v>6</v>
      </c>
      <c r="AJ5" s="2"/>
      <c r="AK5" s="353"/>
      <c r="AL5" s="809">
        <v>4</v>
      </c>
      <c r="AM5" s="380" t="str">
        <f>VLOOKUP(AL5+AY2,Iltasatu_taulukot!$H$2:$J$11,3)</f>
        <v>uskomaton</v>
      </c>
      <c r="AN5" s="380"/>
      <c r="AO5" s="380"/>
      <c r="AP5" s="1052" t="s">
        <v>44</v>
      </c>
      <c r="AQ5" s="1052"/>
      <c r="AR5" s="1052"/>
      <c r="AS5" s="1052"/>
      <c r="AT5" s="380" t="s">
        <v>2096</v>
      </c>
      <c r="AU5" s="380"/>
      <c r="AV5" s="380"/>
      <c r="AW5" s="380"/>
      <c r="AX5" s="380"/>
      <c r="AY5" s="380"/>
      <c r="AZ5" s="380"/>
      <c r="BA5" s="810" t="str">
        <f>VLOOKUP(AL5+AY2,Iltasatu_taulukot!$H$2:$L$11,4)</f>
        <v>mmmmm</v>
      </c>
    </row>
    <row r="6" spans="8:53" ht="16.2" thickBot="1">
      <c r="H6" s="419" t="s">
        <v>672</v>
      </c>
      <c r="I6" s="420"/>
      <c r="J6" s="420"/>
      <c r="K6" s="420"/>
      <c r="L6" s="420"/>
      <c r="M6" s="420"/>
      <c r="N6" s="420"/>
      <c r="O6" s="421" t="s">
        <v>516</v>
      </c>
      <c r="P6" s="421">
        <v>30</v>
      </c>
      <c r="Q6" s="1053"/>
      <c r="R6" s="1053"/>
      <c r="S6" s="434"/>
      <c r="T6" s="421"/>
      <c r="U6" s="421"/>
      <c r="V6" s="421"/>
      <c r="W6" s="421"/>
      <c r="X6" s="421"/>
      <c r="Y6" s="421"/>
      <c r="Z6" s="422"/>
      <c r="AI6" s="381" t="s">
        <v>13</v>
      </c>
      <c r="AJ6" s="355"/>
      <c r="AK6" s="356"/>
      <c r="AL6" s="809">
        <v>3</v>
      </c>
      <c r="AM6" s="380" t="str">
        <f>VLOOKUP(AL6+AY2,Iltasatu_taulukot!$H$2:$J$11,3)</f>
        <v>loistava</v>
      </c>
      <c r="AN6" s="380"/>
      <c r="AO6" s="380"/>
      <c r="AP6" s="1052" t="s">
        <v>48</v>
      </c>
      <c r="AQ6" s="1052"/>
      <c r="AR6" s="1052"/>
      <c r="AS6" s="1052"/>
      <c r="AT6" s="380" t="s">
        <v>2101</v>
      </c>
      <c r="AU6" s="380"/>
      <c r="AV6" s="380"/>
      <c r="AW6" s="380"/>
      <c r="AX6" s="380"/>
      <c r="AY6" s="380"/>
      <c r="AZ6" s="380"/>
      <c r="BA6" s="810" t="str">
        <f>VLOOKUP(AL6+AY2,Iltasatu_taulukot!$H$2:$L$11,4)</f>
        <v>mmmm</v>
      </c>
    </row>
    <row r="7" spans="8:53" ht="15" thickBot="1">
      <c r="H7" s="29" t="s">
        <v>1754</v>
      </c>
      <c r="I7" s="24"/>
      <c r="J7" s="24"/>
      <c r="K7" s="24"/>
      <c r="L7" s="602"/>
      <c r="M7" s="24"/>
      <c r="N7" s="3"/>
      <c r="O7" s="3"/>
      <c r="P7" s="3"/>
      <c r="Q7" s="3"/>
      <c r="R7" s="3"/>
      <c r="S7" s="3"/>
      <c r="T7" s="3"/>
      <c r="U7" s="3"/>
      <c r="V7" s="3"/>
      <c r="W7" s="3"/>
      <c r="X7" s="3"/>
      <c r="Y7" s="3"/>
      <c r="Z7" s="124"/>
      <c r="AI7" s="419" t="s">
        <v>672</v>
      </c>
      <c r="AJ7" s="420"/>
      <c r="AK7" s="420"/>
      <c r="AL7" s="420"/>
      <c r="AM7" s="420"/>
      <c r="AN7" s="420"/>
      <c r="AO7" s="420"/>
      <c r="AP7" s="421"/>
      <c r="AQ7" s="421"/>
      <c r="AR7" s="1053"/>
      <c r="AS7" s="1053"/>
      <c r="AT7" s="434"/>
      <c r="AU7" s="421"/>
      <c r="AV7" s="421"/>
      <c r="AW7" s="421"/>
      <c r="AX7" s="421"/>
      <c r="AY7" s="421"/>
      <c r="AZ7" s="421"/>
      <c r="BA7" s="422"/>
    </row>
    <row r="8" spans="8:53">
      <c r="H8" s="29" t="s">
        <v>2037</v>
      </c>
      <c r="I8" s="24"/>
      <c r="J8" s="24"/>
      <c r="K8" s="24"/>
      <c r="L8" s="602"/>
      <c r="M8" s="24"/>
      <c r="N8" s="24"/>
      <c r="O8" s="3"/>
      <c r="P8" s="3"/>
      <c r="Q8" s="3"/>
      <c r="R8" s="3"/>
      <c r="S8" s="3"/>
      <c r="T8" s="3"/>
      <c r="U8" s="3"/>
      <c r="V8" s="3"/>
      <c r="W8" s="3"/>
      <c r="X8" s="3"/>
      <c r="Y8" s="3"/>
      <c r="Z8" s="124"/>
      <c r="AI8" s="29" t="s">
        <v>2097</v>
      </c>
      <c r="AJ8" s="24"/>
      <c r="AK8" s="24"/>
      <c r="AL8" s="24"/>
      <c r="AM8" s="812" t="s">
        <v>1171</v>
      </c>
      <c r="AN8" s="24"/>
      <c r="AO8" s="262" t="s">
        <v>2098</v>
      </c>
      <c r="AP8" s="3"/>
      <c r="AQ8" s="3"/>
      <c r="AR8" s="3"/>
      <c r="AS8" s="3" t="s">
        <v>2100</v>
      </c>
      <c r="AT8" s="3"/>
      <c r="AU8" s="3"/>
      <c r="AV8" s="3"/>
      <c r="AW8" s="3"/>
      <c r="AX8" s="3"/>
      <c r="AY8" s="3"/>
      <c r="AZ8" s="3"/>
      <c r="BA8" s="124"/>
    </row>
    <row r="9" spans="8:53" ht="15" thickBot="1">
      <c r="H9" s="429"/>
      <c r="I9" s="32"/>
      <c r="J9" s="32"/>
      <c r="K9" s="32"/>
      <c r="L9" s="239"/>
      <c r="M9" s="32"/>
      <c r="N9" s="32"/>
      <c r="O9" s="417"/>
      <c r="P9" s="417"/>
      <c r="Q9" s="417"/>
      <c r="R9" s="417"/>
      <c r="S9" s="417"/>
      <c r="T9" s="417"/>
      <c r="U9" s="417"/>
      <c r="V9" s="417"/>
      <c r="W9" s="417"/>
      <c r="X9" s="417"/>
      <c r="Y9" s="417"/>
      <c r="Z9" s="418"/>
      <c r="AI9" s="431" t="s">
        <v>1630</v>
      </c>
      <c r="AJ9" s="32"/>
      <c r="AK9" s="32" t="s">
        <v>2111</v>
      </c>
      <c r="AL9" s="32"/>
      <c r="AM9" s="239" t="s">
        <v>95</v>
      </c>
      <c r="AN9" s="32"/>
      <c r="AO9" s="32" t="s">
        <v>2099</v>
      </c>
      <c r="AP9" s="417"/>
      <c r="AQ9" s="417"/>
      <c r="AR9" s="417"/>
      <c r="AS9" s="417"/>
      <c r="AT9" s="417"/>
      <c r="AU9" s="417"/>
      <c r="AV9" s="417"/>
      <c r="AW9" s="417"/>
      <c r="AX9" s="417"/>
      <c r="AY9" s="417"/>
      <c r="AZ9" s="417"/>
      <c r="BA9" s="418"/>
    </row>
    <row r="10" spans="8:53" ht="15" thickBot="1">
      <c r="H10" s="69"/>
      <c r="I10" s="69"/>
      <c r="J10" s="69"/>
      <c r="K10" s="69"/>
      <c r="L10" s="69"/>
      <c r="M10" s="69"/>
      <c r="N10" s="69"/>
      <c r="O10" s="69"/>
      <c r="P10" s="69"/>
      <c r="Q10" s="69"/>
      <c r="R10" s="69"/>
      <c r="S10" s="69"/>
      <c r="T10" s="69"/>
      <c r="U10" s="69"/>
      <c r="V10" s="69"/>
      <c r="W10" s="69"/>
      <c r="X10" s="69"/>
      <c r="Y10" s="69"/>
      <c r="Z10" s="69"/>
      <c r="AI10" s="909" t="s">
        <v>2119</v>
      </c>
      <c r="AJ10" s="3"/>
      <c r="AK10" s="3"/>
      <c r="AL10" s="3"/>
      <c r="AM10" s="3"/>
      <c r="AN10" s="3"/>
      <c r="AO10" s="3"/>
      <c r="AP10" s="3"/>
      <c r="AQ10" s="3"/>
      <c r="AR10" s="3"/>
      <c r="AS10" s="3"/>
      <c r="AT10" s="3"/>
      <c r="AU10" s="3"/>
      <c r="AV10" s="3"/>
      <c r="AW10" s="3"/>
      <c r="AX10" s="3"/>
      <c r="AY10" s="3"/>
      <c r="AZ10" s="3"/>
      <c r="BA10" s="3"/>
    </row>
    <row r="11" spans="8:53" ht="15" thickBot="1">
      <c r="H11" s="3" t="s">
        <v>1746</v>
      </c>
      <c r="I11" s="3"/>
      <c r="J11" s="3"/>
      <c r="K11" s="435" t="s">
        <v>1297</v>
      </c>
      <c r="L11" s="26"/>
      <c r="M11" s="1084" t="s">
        <v>3</v>
      </c>
      <c r="N11" s="1085"/>
      <c r="O11" s="1085"/>
      <c r="P11" s="1086"/>
      <c r="Q11" s="182" t="s">
        <v>506</v>
      </c>
      <c r="R11" s="183"/>
      <c r="S11" s="1094" t="s">
        <v>56</v>
      </c>
      <c r="T11" s="1094"/>
      <c r="U11" s="1094"/>
      <c r="V11" s="1094"/>
      <c r="W11" s="1095"/>
      <c r="X11" s="3">
        <f>VLOOKUP(S11,Iltasatu_taulukot!$N$3:$O$7,2)</f>
        <v>2</v>
      </c>
      <c r="Y11" s="3"/>
      <c r="Z11" s="3"/>
      <c r="AI11" s="69"/>
      <c r="AJ11" s="15" t="s">
        <v>2074</v>
      </c>
      <c r="AK11" s="15"/>
      <c r="AL11" s="15"/>
      <c r="AM11" s="15"/>
      <c r="AN11" s="15"/>
      <c r="AO11" s="15" t="s">
        <v>2075</v>
      </c>
      <c r="AP11" s="15"/>
      <c r="AQ11" s="15"/>
      <c r="AR11" s="15"/>
      <c r="AS11" s="15"/>
      <c r="AT11" s="15" t="s">
        <v>2076</v>
      </c>
      <c r="AU11" s="15"/>
      <c r="AV11" s="15"/>
      <c r="AW11" s="15"/>
      <c r="AX11" s="15"/>
      <c r="AY11" s="15"/>
      <c r="AZ11" s="69"/>
    </row>
    <row r="12" spans="8:53" ht="15" thickBot="1">
      <c r="H12" s="414" t="s">
        <v>1747</v>
      </c>
      <c r="I12" s="415"/>
      <c r="J12" s="416"/>
      <c r="K12" s="414"/>
      <c r="L12" s="415"/>
      <c r="M12" s="415" t="s">
        <v>2250</v>
      </c>
      <c r="N12" s="415"/>
      <c r="O12" s="415"/>
      <c r="P12" s="415"/>
      <c r="Q12" s="415"/>
      <c r="R12" s="415"/>
      <c r="S12" s="415"/>
      <c r="T12" s="415"/>
      <c r="U12" s="415"/>
      <c r="V12" s="415"/>
      <c r="W12" s="415"/>
      <c r="X12" s="415"/>
      <c r="Y12" s="415"/>
      <c r="Z12" s="416"/>
      <c r="AI12" s="69"/>
      <c r="AJ12" t="s">
        <v>2077</v>
      </c>
      <c r="AO12" t="s">
        <v>2078</v>
      </c>
      <c r="AT12" t="s">
        <v>2079</v>
      </c>
      <c r="AZ12" s="69"/>
    </row>
    <row r="13" spans="8:53" ht="16.2" thickBot="1">
      <c r="H13" s="412" t="s">
        <v>4</v>
      </c>
      <c r="I13" s="198"/>
      <c r="J13" s="351"/>
      <c r="K13" s="809">
        <v>5</v>
      </c>
      <c r="L13" s="380" t="str">
        <f>VLOOKUP(K13+X11,Iltasatu_taulukot!$H$2:$J$11,3)</f>
        <v>eeppinen</v>
      </c>
      <c r="M13" s="380"/>
      <c r="N13" s="380"/>
      <c r="O13" s="1052" t="s">
        <v>196</v>
      </c>
      <c r="P13" s="1052"/>
      <c r="Q13" s="1052"/>
      <c r="R13" s="1052"/>
      <c r="S13" s="380" t="s">
        <v>1751</v>
      </c>
      <c r="T13" s="380"/>
      <c r="U13" s="380"/>
      <c r="V13" s="380"/>
      <c r="W13" s="380"/>
      <c r="X13" s="380"/>
      <c r="Y13" s="380"/>
      <c r="Z13" s="810" t="str">
        <f>VLOOKUP(K13+X11,Iltasatu_taulukot!$H$2:$L$11,4)</f>
        <v>mmmmmmm</v>
      </c>
      <c r="AI13" s="69"/>
      <c r="AJ13" t="s">
        <v>2080</v>
      </c>
      <c r="AO13" t="s">
        <v>2081</v>
      </c>
      <c r="AT13" t="s">
        <v>2082</v>
      </c>
      <c r="AZ13" s="69"/>
    </row>
    <row r="14" spans="8:53" ht="16.2" thickBot="1">
      <c r="H14" s="413" t="s">
        <v>13</v>
      </c>
      <c r="I14" s="2"/>
      <c r="J14" s="353"/>
      <c r="K14" s="809">
        <v>3</v>
      </c>
      <c r="L14" s="380" t="str">
        <f>VLOOKUP(K14+X11,Iltasatu_taulukot!$H$2:$J$11,3)</f>
        <v>uskomaton</v>
      </c>
      <c r="M14" s="380"/>
      <c r="N14" s="380"/>
      <c r="O14" s="1052" t="s">
        <v>44</v>
      </c>
      <c r="P14" s="1052"/>
      <c r="Q14" s="1052"/>
      <c r="R14" s="1052"/>
      <c r="S14" s="380" t="s">
        <v>1749</v>
      </c>
      <c r="T14" s="380"/>
      <c r="U14" s="380"/>
      <c r="V14" s="380"/>
      <c r="W14" s="380"/>
      <c r="X14" s="380"/>
      <c r="Y14" s="380"/>
      <c r="Z14" s="810" t="str">
        <f>VLOOKUP(K14+X11,Iltasatu_taulukot!$H$2:$L$11,4)</f>
        <v>mmmmm</v>
      </c>
      <c r="AI14" s="69"/>
      <c r="AJ14" t="s">
        <v>2083</v>
      </c>
      <c r="AO14" t="s">
        <v>2084</v>
      </c>
      <c r="AT14" t="s">
        <v>2085</v>
      </c>
      <c r="AZ14" s="69"/>
    </row>
    <row r="15" spans="8:53" ht="16.2" thickBot="1">
      <c r="H15" s="381" t="s">
        <v>6</v>
      </c>
      <c r="I15" s="355"/>
      <c r="J15" s="356"/>
      <c r="K15" s="809">
        <v>4</v>
      </c>
      <c r="L15" s="380" t="str">
        <f>VLOOKUP(K15+X11,Iltasatu_taulukot!$H$2:$J$11,3)</f>
        <v>legendaarinen</v>
      </c>
      <c r="M15" s="380"/>
      <c r="N15" s="380"/>
      <c r="O15" s="1052" t="s">
        <v>196</v>
      </c>
      <c r="P15" s="1052"/>
      <c r="Q15" s="1052"/>
      <c r="R15" s="1052"/>
      <c r="S15" s="380" t="s">
        <v>1750</v>
      </c>
      <c r="T15" s="380"/>
      <c r="U15" s="380"/>
      <c r="V15" s="380"/>
      <c r="W15" s="380"/>
      <c r="X15" s="380"/>
      <c r="Y15" s="380"/>
      <c r="Z15" s="810" t="str">
        <f>VLOOKUP(K15+X11,Iltasatu_taulukot!$H$2:$L$11,4)</f>
        <v>mmmmmm</v>
      </c>
      <c r="AI15" s="69"/>
      <c r="AJ15" t="s">
        <v>2086</v>
      </c>
      <c r="AO15" t="s">
        <v>2087</v>
      </c>
      <c r="AT15" t="s">
        <v>2088</v>
      </c>
      <c r="AZ15" s="69"/>
    </row>
    <row r="16" spans="8:53" ht="15" thickBot="1">
      <c r="H16" s="419" t="s">
        <v>672</v>
      </c>
      <c r="I16" s="420"/>
      <c r="J16" s="420"/>
      <c r="K16" s="420"/>
      <c r="L16" s="420"/>
      <c r="M16" s="420"/>
      <c r="N16" s="420"/>
      <c r="O16" s="421" t="s">
        <v>516</v>
      </c>
      <c r="P16" s="421"/>
      <c r="Q16" s="1053"/>
      <c r="R16" s="1053"/>
      <c r="S16" s="434"/>
      <c r="T16" s="421"/>
      <c r="U16" s="421"/>
      <c r="V16" s="421"/>
      <c r="W16" s="421"/>
      <c r="X16" s="421"/>
      <c r="Y16" s="421"/>
      <c r="Z16" s="422"/>
      <c r="AI16" s="69"/>
      <c r="AJ16" t="s">
        <v>2089</v>
      </c>
      <c r="AO16" t="s">
        <v>2090</v>
      </c>
      <c r="AT16" t="s">
        <v>2091</v>
      </c>
      <c r="AZ16" s="69"/>
    </row>
    <row r="17" spans="8:65">
      <c r="H17" s="29" t="s">
        <v>1748</v>
      </c>
      <c r="I17" s="24"/>
      <c r="J17" s="24"/>
      <c r="K17" s="24"/>
      <c r="L17" s="602" t="s">
        <v>1292</v>
      </c>
      <c r="M17" s="24"/>
      <c r="N17" s="3"/>
      <c r="O17" s="3" t="s">
        <v>1752</v>
      </c>
      <c r="P17" s="3"/>
      <c r="Q17" s="3"/>
      <c r="R17" s="3"/>
      <c r="S17" s="3"/>
      <c r="T17" s="3"/>
      <c r="U17" s="3"/>
      <c r="V17" s="3"/>
      <c r="W17" s="3"/>
      <c r="X17" s="3"/>
      <c r="Y17" s="3"/>
      <c r="Z17" s="124"/>
      <c r="AI17" s="69"/>
      <c r="AJ17" t="s">
        <v>2094</v>
      </c>
      <c r="AO17" t="s">
        <v>2092</v>
      </c>
      <c r="AT17" t="s">
        <v>2093</v>
      </c>
      <c r="AZ17" s="69"/>
    </row>
    <row r="18" spans="8:65">
      <c r="H18" s="29"/>
      <c r="I18" s="24"/>
      <c r="J18" s="24"/>
      <c r="K18" s="24"/>
      <c r="L18" s="602"/>
      <c r="M18" s="24"/>
      <c r="N18" s="24"/>
      <c r="O18" s="3" t="s">
        <v>1753</v>
      </c>
      <c r="P18" s="3"/>
      <c r="Q18" s="3"/>
      <c r="R18" s="3"/>
      <c r="S18" s="3"/>
      <c r="T18" s="3"/>
      <c r="U18" s="3"/>
      <c r="V18" s="3"/>
      <c r="W18" s="3"/>
      <c r="X18" s="3"/>
      <c r="Y18" s="3"/>
      <c r="Z18" s="124"/>
    </row>
    <row r="19" spans="8:65" ht="15" thickBot="1">
      <c r="H19" s="429"/>
      <c r="I19" s="32"/>
      <c r="J19" s="32"/>
      <c r="K19" s="32"/>
      <c r="L19" s="239"/>
      <c r="M19" s="32"/>
      <c r="N19" s="32"/>
      <c r="O19" s="417"/>
      <c r="P19" s="417"/>
      <c r="Q19" s="417"/>
      <c r="R19" s="417"/>
      <c r="S19" s="417"/>
      <c r="T19" s="417"/>
      <c r="U19" s="417"/>
      <c r="V19" s="417"/>
      <c r="W19" s="417"/>
      <c r="X19" s="417"/>
      <c r="Y19" s="417"/>
      <c r="Z19" s="418"/>
      <c r="AI19" s="826" t="s">
        <v>30</v>
      </c>
      <c r="AJ19" s="825" t="s">
        <v>2112</v>
      </c>
      <c r="AK19" s="825"/>
      <c r="AL19" s="825"/>
      <c r="AM19" s="825"/>
      <c r="AN19" s="825"/>
    </row>
    <row r="20" spans="8:65" ht="15" thickBot="1">
      <c r="H20" s="69"/>
      <c r="I20" s="69"/>
      <c r="J20" s="69"/>
      <c r="K20" s="69"/>
      <c r="L20" s="69"/>
      <c r="M20" s="69"/>
      <c r="N20" s="69"/>
      <c r="O20" s="69"/>
      <c r="P20" s="69"/>
      <c r="Q20" s="69"/>
      <c r="R20" s="69"/>
      <c r="S20" s="69"/>
      <c r="T20" s="69"/>
      <c r="U20" s="69"/>
      <c r="V20" s="69"/>
      <c r="W20" s="69"/>
      <c r="X20" s="69"/>
      <c r="Y20" s="69"/>
      <c r="Z20" s="69"/>
      <c r="AI20" s="827" t="s">
        <v>32</v>
      </c>
      <c r="AJ20" s="428" t="s">
        <v>2113</v>
      </c>
      <c r="AK20" s="428"/>
      <c r="AL20" s="428"/>
      <c r="AM20" s="428"/>
      <c r="AN20" s="428"/>
    </row>
    <row r="21" spans="8:65" ht="15" thickBot="1">
      <c r="H21" s="3" t="s">
        <v>2041</v>
      </c>
      <c r="I21" s="3"/>
      <c r="J21" s="3"/>
      <c r="K21" s="435"/>
      <c r="L21" s="26"/>
      <c r="M21" s="1084" t="s">
        <v>3</v>
      </c>
      <c r="N21" s="1085"/>
      <c r="O21" s="1085"/>
      <c r="P21" s="1086"/>
      <c r="Q21" s="182" t="s">
        <v>506</v>
      </c>
      <c r="R21" s="183"/>
      <c r="S21" s="1087" t="s">
        <v>1334</v>
      </c>
      <c r="T21" s="1087"/>
      <c r="U21" s="1087"/>
      <c r="V21" s="1087"/>
      <c r="W21" s="1088"/>
      <c r="X21" s="3">
        <f>VLOOKUP(S21,Iltasatu_taulukot!$N$3:$O$7,2)</f>
        <v>1</v>
      </c>
      <c r="Y21" s="3"/>
      <c r="Z21" s="3"/>
      <c r="AI21" s="827" t="s">
        <v>33</v>
      </c>
      <c r="AJ21" s="428" t="s">
        <v>2114</v>
      </c>
      <c r="AK21" s="428"/>
      <c r="AL21" s="428"/>
      <c r="AM21" s="428"/>
      <c r="AN21" s="428"/>
    </row>
    <row r="22" spans="8:65" ht="15" thickBot="1">
      <c r="H22" s="414" t="s">
        <v>2127</v>
      </c>
      <c r="I22" s="415"/>
      <c r="J22" s="416"/>
      <c r="K22" s="414"/>
      <c r="L22" s="415"/>
      <c r="M22" s="415" t="s">
        <v>2072</v>
      </c>
      <c r="N22" s="415"/>
      <c r="O22" s="415"/>
      <c r="P22" s="415"/>
      <c r="Q22" s="415"/>
      <c r="R22" s="415"/>
      <c r="S22" s="415" t="s">
        <v>2128</v>
      </c>
      <c r="T22" s="415"/>
      <c r="U22" s="415"/>
      <c r="V22" s="415"/>
      <c r="W22" s="415"/>
      <c r="X22" s="415"/>
      <c r="Y22" s="415"/>
      <c r="Z22" s="416"/>
      <c r="AI22" s="833" t="s">
        <v>34</v>
      </c>
      <c r="AJ22" s="1098" t="s">
        <v>2130</v>
      </c>
      <c r="AK22" s="1099"/>
      <c r="AL22" s="1099"/>
      <c r="AM22" s="1099"/>
      <c r="AN22" s="1099"/>
      <c r="AO22" s="1099"/>
      <c r="AP22" s="1099"/>
      <c r="AQ22" s="1099"/>
      <c r="AR22" s="1099"/>
      <c r="AS22" s="1099"/>
      <c r="AT22" s="1099"/>
      <c r="AU22" s="1099"/>
      <c r="AV22" s="1099"/>
      <c r="AW22" s="1099"/>
      <c r="AX22" s="1099"/>
      <c r="AY22" s="1099"/>
      <c r="AZ22" s="1099"/>
      <c r="BA22" s="1099"/>
      <c r="BB22" s="1099"/>
      <c r="BC22" s="1099"/>
      <c r="BD22" s="1099"/>
      <c r="BE22" s="1099"/>
      <c r="BF22" s="1099"/>
      <c r="BG22" s="1099"/>
      <c r="BH22" s="1099"/>
      <c r="BI22" s="1099"/>
      <c r="BJ22" s="1099"/>
      <c r="BK22" s="1099"/>
      <c r="BL22" s="1099"/>
      <c r="BM22" s="1099"/>
    </row>
    <row r="23" spans="8:65" ht="16.2" thickBot="1">
      <c r="H23" s="412" t="s">
        <v>13</v>
      </c>
      <c r="I23" s="198"/>
      <c r="J23" s="351"/>
      <c r="K23" s="809">
        <v>3</v>
      </c>
      <c r="L23" s="380" t="str">
        <f>VLOOKUP(K23+X21,Iltasatu_taulukot!$H$2:$J$11,3)</f>
        <v>loistava</v>
      </c>
      <c r="M23" s="380"/>
      <c r="N23" s="380"/>
      <c r="O23" s="1052" t="s">
        <v>49</v>
      </c>
      <c r="P23" s="1052"/>
      <c r="Q23" s="1052"/>
      <c r="R23" s="1052"/>
      <c r="S23" s="380" t="s">
        <v>2042</v>
      </c>
      <c r="T23" s="380"/>
      <c r="U23" s="380"/>
      <c r="V23" s="380"/>
      <c r="W23" s="380"/>
      <c r="X23" s="380"/>
      <c r="Y23" s="380"/>
      <c r="Z23" s="810" t="str">
        <f>VLOOKUP(K23+X21,Iltasatu_taulukot!$H$2:$L$11,4)</f>
        <v>mmmm</v>
      </c>
      <c r="AJ23" s="1098"/>
      <c r="AK23" s="1099"/>
      <c r="AL23" s="1099"/>
      <c r="AM23" s="1099"/>
      <c r="AN23" s="1099"/>
      <c r="AO23" s="1099"/>
      <c r="AP23" s="1099"/>
      <c r="AQ23" s="1099"/>
      <c r="AR23" s="1099"/>
      <c r="AS23" s="1099"/>
      <c r="AT23" s="1099"/>
      <c r="AU23" s="1099"/>
      <c r="AV23" s="1099"/>
      <c r="AW23" s="1099"/>
      <c r="AX23" s="1099"/>
      <c r="AY23" s="1099"/>
      <c r="AZ23" s="1099"/>
      <c r="BA23" s="1099"/>
      <c r="BB23" s="1099"/>
      <c r="BC23" s="1099"/>
      <c r="BD23" s="1099"/>
      <c r="BE23" s="1099"/>
      <c r="BF23" s="1099"/>
      <c r="BG23" s="1099"/>
      <c r="BH23" s="1099"/>
      <c r="BI23" s="1099"/>
      <c r="BJ23" s="1099"/>
      <c r="BK23" s="1099"/>
      <c r="BL23" s="1099"/>
      <c r="BM23" s="1099"/>
    </row>
    <row r="24" spans="8:65" ht="16.2" thickBot="1">
      <c r="H24" s="413" t="s">
        <v>4</v>
      </c>
      <c r="I24" s="2"/>
      <c r="J24" s="353"/>
      <c r="K24" s="809">
        <v>5</v>
      </c>
      <c r="L24" s="380" t="str">
        <f>VLOOKUP(K24+X21,Iltasatu_taulukot!$H$2:$J$11,3)</f>
        <v>legendaarinen</v>
      </c>
      <c r="M24" s="380"/>
      <c r="N24" s="380"/>
      <c r="O24" s="1052" t="s">
        <v>46</v>
      </c>
      <c r="P24" s="1052"/>
      <c r="Q24" s="1052"/>
      <c r="R24" s="1052"/>
      <c r="S24" s="380" t="s">
        <v>2240</v>
      </c>
      <c r="T24" s="380"/>
      <c r="U24" s="380"/>
      <c r="V24" s="380"/>
      <c r="W24" s="380"/>
      <c r="X24" s="380"/>
      <c r="Y24" s="380"/>
      <c r="Z24" s="810" t="str">
        <f>VLOOKUP(K24+X21,Iltasatu_taulukot!$H$2:$L$11,4)</f>
        <v>mmmmmm</v>
      </c>
      <c r="AI24" s="829" t="s">
        <v>35</v>
      </c>
      <c r="AJ24" s="830" t="s">
        <v>2129</v>
      </c>
      <c r="AK24" s="830"/>
      <c r="AL24" s="428"/>
      <c r="AM24" s="428"/>
      <c r="AN24" s="428"/>
      <c r="BD24" s="832"/>
    </row>
    <row r="25" spans="8:65" ht="16.2" thickBot="1">
      <c r="H25" s="381" t="s">
        <v>6</v>
      </c>
      <c r="I25" s="355"/>
      <c r="J25" s="356"/>
      <c r="K25" s="809">
        <v>4</v>
      </c>
      <c r="L25" s="380" t="str">
        <f>VLOOKUP(K25+X21,Iltasatu_taulukot!$H$2:$J$11,3)</f>
        <v>uskomaton</v>
      </c>
      <c r="M25" s="380"/>
      <c r="N25" s="380"/>
      <c r="O25" s="1052" t="s">
        <v>44</v>
      </c>
      <c r="P25" s="1052"/>
      <c r="Q25" s="1052"/>
      <c r="R25" s="1052"/>
      <c r="S25" s="380" t="s">
        <v>2073</v>
      </c>
      <c r="T25" s="380"/>
      <c r="U25" s="380"/>
      <c r="V25" s="380"/>
      <c r="W25" s="380"/>
      <c r="X25" s="380"/>
      <c r="Y25" s="380"/>
      <c r="Z25" s="810" t="str">
        <f>VLOOKUP(K25+X21,Iltasatu_taulukot!$H$2:$L$11,4)</f>
        <v>mmmmm</v>
      </c>
      <c r="AI25" s="829" t="s">
        <v>36</v>
      </c>
      <c r="AJ25" s="830" t="s">
        <v>2117</v>
      </c>
      <c r="AK25" s="830"/>
      <c r="AL25" s="428"/>
      <c r="AM25" s="428"/>
      <c r="AN25" s="428"/>
    </row>
    <row r="26" spans="8:65" ht="15" thickBot="1">
      <c r="H26" s="419" t="s">
        <v>672</v>
      </c>
      <c r="I26" s="420"/>
      <c r="J26" s="420"/>
      <c r="K26" s="420"/>
      <c r="L26" s="420"/>
      <c r="M26" s="420"/>
      <c r="N26" s="420"/>
      <c r="O26" s="421" t="s">
        <v>516</v>
      </c>
      <c r="P26" s="421"/>
      <c r="Q26" s="1053"/>
      <c r="R26" s="1053"/>
      <c r="S26" s="434"/>
      <c r="T26" s="421"/>
      <c r="U26" s="421"/>
      <c r="V26" s="421"/>
      <c r="W26" s="421"/>
      <c r="X26" s="421"/>
      <c r="Y26" s="421"/>
      <c r="Z26" s="422"/>
      <c r="AI26" s="827" t="s">
        <v>37</v>
      </c>
      <c r="AJ26" s="428" t="s">
        <v>2118</v>
      </c>
      <c r="AK26" s="428"/>
      <c r="AL26" s="428"/>
      <c r="AM26" s="428"/>
      <c r="AN26" s="428"/>
    </row>
    <row r="27" spans="8:65">
      <c r="H27" s="29" t="s">
        <v>172</v>
      </c>
      <c r="I27" s="24"/>
      <c r="J27" s="24"/>
      <c r="K27" s="24"/>
      <c r="L27" s="602" t="s">
        <v>1171</v>
      </c>
      <c r="M27" s="24"/>
      <c r="N27" s="24"/>
      <c r="O27" s="3" t="s">
        <v>2034</v>
      </c>
      <c r="P27" s="3"/>
      <c r="Q27" s="3"/>
      <c r="R27" s="3"/>
      <c r="S27" s="3"/>
      <c r="T27" s="3"/>
      <c r="U27" s="3"/>
      <c r="V27" s="3"/>
      <c r="W27" s="3"/>
      <c r="X27" s="3"/>
      <c r="Y27" s="3"/>
      <c r="Z27" s="124"/>
      <c r="AI27" s="828" t="s">
        <v>1979</v>
      </c>
      <c r="AJ27" s="342" t="s">
        <v>2119</v>
      </c>
      <c r="AK27" s="342"/>
      <c r="AL27" s="342"/>
      <c r="AM27" s="342"/>
      <c r="AN27" s="342"/>
    </row>
    <row r="28" spans="8:65" ht="15" thickBot="1">
      <c r="H28" s="29" t="s">
        <v>2033</v>
      </c>
      <c r="I28" s="24"/>
      <c r="J28" s="24"/>
      <c r="K28" s="24"/>
      <c r="L28" s="602" t="s">
        <v>1171</v>
      </c>
      <c r="M28" s="24"/>
      <c r="N28" s="24"/>
      <c r="O28" s="3" t="s">
        <v>2043</v>
      </c>
      <c r="P28" s="3"/>
      <c r="Q28" s="3"/>
      <c r="R28" s="3"/>
      <c r="S28" s="3"/>
      <c r="T28" s="3"/>
      <c r="U28" s="3"/>
      <c r="V28" s="3"/>
      <c r="W28" s="3"/>
      <c r="X28" s="3"/>
      <c r="Y28" s="3"/>
      <c r="Z28" s="124"/>
    </row>
    <row r="29" spans="8:65" ht="15" thickBot="1">
      <c r="H29" s="429" t="s">
        <v>9</v>
      </c>
      <c r="I29" s="32"/>
      <c r="J29" s="32"/>
      <c r="K29" s="32"/>
      <c r="L29" s="239" t="s">
        <v>1171</v>
      </c>
      <c r="M29" s="32"/>
      <c r="N29" s="32"/>
      <c r="O29" s="417" t="s">
        <v>2025</v>
      </c>
      <c r="P29" s="417"/>
      <c r="Q29" s="417"/>
      <c r="R29" s="417"/>
      <c r="S29" s="417"/>
      <c r="T29" s="417"/>
      <c r="U29" s="417"/>
      <c r="V29" s="417"/>
      <c r="W29" s="417"/>
      <c r="X29" s="417"/>
      <c r="Y29" s="417"/>
      <c r="Z29" s="418"/>
      <c r="AI29" s="3"/>
      <c r="AJ29" s="3"/>
      <c r="AK29" s="3"/>
      <c r="AL29" s="603" t="s">
        <v>1297</v>
      </c>
      <c r="AM29" s="604"/>
      <c r="AN29" s="1091" t="s">
        <v>42</v>
      </c>
      <c r="AO29" s="1085"/>
      <c r="AP29" s="1085"/>
      <c r="AQ29" s="1086"/>
      <c r="AR29" s="182" t="s">
        <v>506</v>
      </c>
      <c r="AS29" s="183"/>
      <c r="AT29" s="1094" t="s">
        <v>1334</v>
      </c>
      <c r="AU29" s="1094"/>
      <c r="AV29" s="1094"/>
      <c r="AW29" s="1094"/>
      <c r="AX29" s="1095"/>
      <c r="AY29" s="3">
        <f>VLOOKUP(AT29,Iltasatu_taulukot!$N$3:$O$7,2)</f>
        <v>1</v>
      </c>
      <c r="AZ29" s="3"/>
      <c r="BA29" s="3"/>
    </row>
    <row r="30" spans="8:65" ht="15" thickBot="1">
      <c r="H30" s="69"/>
      <c r="I30" s="69"/>
      <c r="J30" s="69"/>
      <c r="K30" s="69"/>
      <c r="L30" s="69"/>
      <c r="M30" s="69"/>
      <c r="N30" s="69"/>
      <c r="O30" s="69"/>
      <c r="P30" s="69"/>
      <c r="Q30" s="69"/>
      <c r="R30" s="69"/>
      <c r="S30" s="69"/>
      <c r="T30" s="69"/>
      <c r="U30" s="69"/>
      <c r="V30" s="69"/>
      <c r="W30" s="69"/>
      <c r="X30" s="69"/>
      <c r="Y30" s="69"/>
      <c r="Z30" s="69"/>
      <c r="AI30" s="414" t="s">
        <v>2254</v>
      </c>
      <c r="AJ30" s="415"/>
      <c r="AK30" s="416"/>
      <c r="AL30" s="414" t="s">
        <v>2253</v>
      </c>
      <c r="AM30" s="415"/>
      <c r="AN30" s="415"/>
      <c r="AO30" s="415"/>
      <c r="AP30" s="415"/>
      <c r="AQ30" s="415"/>
      <c r="AR30" s="415" t="s">
        <v>2123</v>
      </c>
      <c r="AS30" s="415"/>
      <c r="AT30" s="415"/>
      <c r="AU30" s="415"/>
      <c r="AV30" s="415"/>
      <c r="AW30" s="415"/>
      <c r="AX30" s="415"/>
      <c r="AY30" s="415"/>
      <c r="AZ30" s="415"/>
      <c r="BA30" s="416"/>
    </row>
    <row r="31" spans="8:65" ht="16.2" thickBot="1">
      <c r="H31" s="3"/>
      <c r="I31" s="3"/>
      <c r="J31" s="3"/>
      <c r="K31" s="603" t="s">
        <v>1297</v>
      </c>
      <c r="L31" s="604"/>
      <c r="M31" s="1091" t="s">
        <v>41</v>
      </c>
      <c r="N31" s="1085"/>
      <c r="O31" s="1085"/>
      <c r="P31" s="1086"/>
      <c r="Q31" s="182" t="s">
        <v>506</v>
      </c>
      <c r="R31" s="183"/>
      <c r="S31" s="1094" t="s">
        <v>56</v>
      </c>
      <c r="T31" s="1094"/>
      <c r="U31" s="1094"/>
      <c r="V31" s="1094"/>
      <c r="W31" s="1095"/>
      <c r="X31" s="3">
        <f>VLOOKUP(S31,Iltasatu_taulukot!$N$3:$O$7,2)</f>
        <v>2</v>
      </c>
      <c r="Y31" s="3"/>
      <c r="Z31" s="3"/>
      <c r="AI31" s="412" t="s">
        <v>13</v>
      </c>
      <c r="AJ31" s="198"/>
      <c r="AK31" s="351"/>
      <c r="AL31" s="809">
        <v>3</v>
      </c>
      <c r="AM31" s="380" t="str">
        <f>VLOOKUP(AL31+AY29,Iltasatu_taulukot!$H$2:$J$11,3)</f>
        <v>loistava</v>
      </c>
      <c r="AN31" s="380"/>
      <c r="AO31" s="380"/>
      <c r="AP31" s="1052" t="s">
        <v>49</v>
      </c>
      <c r="AQ31" s="1052"/>
      <c r="AR31" s="1052"/>
      <c r="AS31" s="1052"/>
      <c r="AT31" s="380" t="s">
        <v>2122</v>
      </c>
      <c r="AU31" s="380"/>
      <c r="AV31" s="380"/>
      <c r="AW31" s="380"/>
      <c r="AX31" s="380"/>
      <c r="AY31" s="380"/>
      <c r="AZ31" s="380"/>
      <c r="BA31" s="810" t="str">
        <f>VLOOKUP(AL31+AY29,Iltasatu_taulukot!$H$2:$L$11,4)</f>
        <v>mmmm</v>
      </c>
    </row>
    <row r="32" spans="8:65" ht="16.2" thickBot="1">
      <c r="H32" s="414" t="s">
        <v>1727</v>
      </c>
      <c r="I32" s="415"/>
      <c r="J32" s="416"/>
      <c r="K32" s="414" t="s">
        <v>1728</v>
      </c>
      <c r="L32" s="415"/>
      <c r="M32" s="415"/>
      <c r="N32" s="415"/>
      <c r="O32" s="415"/>
      <c r="P32" s="415"/>
      <c r="Q32" s="415"/>
      <c r="R32" s="415"/>
      <c r="S32" s="415"/>
      <c r="T32" s="415"/>
      <c r="U32" s="415"/>
      <c r="V32" s="415"/>
      <c r="W32" s="415"/>
      <c r="X32" s="415"/>
      <c r="Y32" s="415"/>
      <c r="Z32" s="416"/>
      <c r="AI32" s="413" t="s">
        <v>4</v>
      </c>
      <c r="AJ32" s="2"/>
      <c r="AK32" s="353"/>
      <c r="AL32" s="809">
        <v>5</v>
      </c>
      <c r="AM32" s="380" t="str">
        <f>VLOOKUP(AL32+AY29,Iltasatu_taulukot!$H$2:$J$11,3)</f>
        <v>legendaarinen</v>
      </c>
      <c r="AN32" s="380"/>
      <c r="AO32" s="380"/>
      <c r="AP32" s="1052" t="s">
        <v>44</v>
      </c>
      <c r="AQ32" s="1052"/>
      <c r="AR32" s="1052"/>
      <c r="AS32" s="1052"/>
      <c r="AT32" s="380" t="s">
        <v>2121</v>
      </c>
      <c r="AU32" s="380"/>
      <c r="AV32" s="380"/>
      <c r="AW32" s="380"/>
      <c r="AX32" s="380"/>
      <c r="AY32" s="380"/>
      <c r="AZ32" s="380"/>
      <c r="BA32" s="810" t="str">
        <f>VLOOKUP(AL32+AY29,Iltasatu_taulukot!$H$2:$L$11,4)</f>
        <v>mmmmmm</v>
      </c>
    </row>
    <row r="33" spans="3:53" ht="16.2" thickBot="1">
      <c r="H33" s="412" t="s">
        <v>13</v>
      </c>
      <c r="I33" s="198"/>
      <c r="J33" s="351"/>
      <c r="K33" s="809">
        <v>3</v>
      </c>
      <c r="L33" s="380" t="str">
        <f>VLOOKUP(K33+X31,Iltasatu_taulukot!$H$2:$J$11,3)</f>
        <v>uskomaton</v>
      </c>
      <c r="M33" s="380"/>
      <c r="N33" s="380"/>
      <c r="O33" s="1052" t="s">
        <v>196</v>
      </c>
      <c r="P33" s="1052"/>
      <c r="Q33" s="1052"/>
      <c r="R33" s="1052"/>
      <c r="S33" s="380" t="s">
        <v>1732</v>
      </c>
      <c r="T33" s="380"/>
      <c r="U33" s="380"/>
      <c r="V33" s="380"/>
      <c r="W33" s="380"/>
      <c r="X33" s="380"/>
      <c r="Y33" s="380"/>
      <c r="Z33" s="810" t="str">
        <f>VLOOKUP(K33+X31,Iltasatu_taulukot!$H$2:$L$11,4)</f>
        <v>mmmmm</v>
      </c>
      <c r="AI33" s="381" t="s">
        <v>6</v>
      </c>
      <c r="AJ33" s="355"/>
      <c r="AK33" s="356"/>
      <c r="AL33" s="809">
        <v>3</v>
      </c>
      <c r="AM33" s="380" t="str">
        <f>VLOOKUP(AL33+AY29,Iltasatu_taulukot!$H$2:$J$11,3)</f>
        <v>loistava</v>
      </c>
      <c r="AN33" s="380"/>
      <c r="AO33" s="380"/>
      <c r="AP33" s="1052" t="s">
        <v>196</v>
      </c>
      <c r="AQ33" s="1052"/>
      <c r="AR33" s="1052"/>
      <c r="AS33" s="1052"/>
      <c r="AT33" s="380" t="s">
        <v>2120</v>
      </c>
      <c r="AU33" s="380"/>
      <c r="AV33" s="380"/>
      <c r="AW33" s="380"/>
      <c r="AX33" s="380"/>
      <c r="AY33" s="380"/>
      <c r="AZ33" s="380"/>
      <c r="BA33" s="810" t="str">
        <f>VLOOKUP(AL33+AY29,Iltasatu_taulukot!$H$2:$L$11,4)</f>
        <v>mmmm</v>
      </c>
    </row>
    <row r="34" spans="3:53" ht="16.2" thickBot="1">
      <c r="H34" s="413" t="s">
        <v>6</v>
      </c>
      <c r="I34" s="2"/>
      <c r="J34" s="353"/>
      <c r="K34" s="809">
        <v>4</v>
      </c>
      <c r="L34" s="380" t="str">
        <f>VLOOKUP(K34+X31,Iltasatu_taulukot!$H$2:$J$11,3)</f>
        <v>legendaarinen</v>
      </c>
      <c r="M34" s="380"/>
      <c r="N34" s="380"/>
      <c r="O34" s="1052" t="s">
        <v>196</v>
      </c>
      <c r="P34" s="1052"/>
      <c r="Q34" s="1052"/>
      <c r="R34" s="1052"/>
      <c r="S34" s="380" t="s">
        <v>76</v>
      </c>
      <c r="T34" s="380"/>
      <c r="U34" s="380"/>
      <c r="V34" s="380"/>
      <c r="W34" s="380"/>
      <c r="X34" s="380"/>
      <c r="Y34" s="380"/>
      <c r="Z34" s="810" t="str">
        <f>VLOOKUP(K34+X31,Iltasatu_taulukot!$H$2:$L$11,4)</f>
        <v>mmmmmm</v>
      </c>
      <c r="AI34" s="419" t="s">
        <v>672</v>
      </c>
      <c r="AJ34" s="420"/>
      <c r="AK34" s="420"/>
      <c r="AL34" s="420"/>
      <c r="AM34" s="420"/>
      <c r="AN34" s="420"/>
      <c r="AO34" s="420"/>
      <c r="AP34" s="421"/>
      <c r="AQ34" s="421"/>
      <c r="AR34" s="1053"/>
      <c r="AS34" s="1053"/>
      <c r="AT34" s="434"/>
      <c r="AU34" s="421"/>
      <c r="AV34" s="421"/>
      <c r="AW34" s="421"/>
      <c r="AX34" s="421"/>
      <c r="AY34" s="421"/>
      <c r="AZ34" s="421"/>
      <c r="BA34" s="422"/>
    </row>
    <row r="35" spans="3:53" ht="16.2" thickBot="1">
      <c r="H35" s="381" t="s">
        <v>4</v>
      </c>
      <c r="I35" s="355"/>
      <c r="J35" s="356"/>
      <c r="K35" s="809">
        <v>5</v>
      </c>
      <c r="L35" s="380" t="str">
        <f>VLOOKUP(K35+X31,Iltasatu_taulukot!$H$2:$J$11,3)</f>
        <v>eeppinen</v>
      </c>
      <c r="M35" s="380"/>
      <c r="N35" s="380"/>
      <c r="O35" s="1052" t="s">
        <v>196</v>
      </c>
      <c r="P35" s="1052"/>
      <c r="Q35" s="1052"/>
      <c r="R35" s="1052"/>
      <c r="S35" s="811" t="s">
        <v>1729</v>
      </c>
      <c r="T35" s="380"/>
      <c r="U35" s="380"/>
      <c r="V35" s="380"/>
      <c r="W35" s="380"/>
      <c r="X35" s="380"/>
      <c r="Y35" s="380"/>
      <c r="Z35" s="810" t="str">
        <f>VLOOKUP(K35+X31,Iltasatu_taulukot!$H$2:$L$11,4)</f>
        <v>mmmmmmm</v>
      </c>
      <c r="AI35" s="29" t="s">
        <v>2120</v>
      </c>
      <c r="AJ35" s="24"/>
      <c r="AK35" s="24"/>
      <c r="AL35" s="24"/>
      <c r="AM35" s="824" t="s">
        <v>1292</v>
      </c>
      <c r="AN35" s="24"/>
      <c r="AO35" s="262"/>
      <c r="AP35" s="3" t="s">
        <v>2124</v>
      </c>
      <c r="AQ35" s="3"/>
      <c r="AR35" s="3"/>
      <c r="AS35" s="3"/>
      <c r="AT35" s="3" t="s">
        <v>2125</v>
      </c>
      <c r="AU35" s="3"/>
      <c r="AV35" s="3"/>
      <c r="AW35" s="3"/>
      <c r="AX35" s="3"/>
      <c r="AY35" s="3"/>
      <c r="AZ35" s="3"/>
      <c r="BA35" s="124"/>
    </row>
    <row r="36" spans="3:53" ht="15" thickBot="1">
      <c r="H36" s="419" t="s">
        <v>672</v>
      </c>
      <c r="I36" s="420"/>
      <c r="J36" s="420"/>
      <c r="K36" s="420"/>
      <c r="L36" s="420"/>
      <c r="M36" s="420"/>
      <c r="N36" s="420"/>
      <c r="O36" s="421" t="s">
        <v>516</v>
      </c>
      <c r="P36" s="421"/>
      <c r="Q36" s="1053"/>
      <c r="R36" s="1053"/>
      <c r="S36" s="434"/>
      <c r="T36" s="421"/>
      <c r="U36" s="421"/>
      <c r="V36" s="421"/>
      <c r="W36" s="421"/>
      <c r="X36" s="421"/>
      <c r="Y36" s="421"/>
      <c r="Z36" s="422"/>
      <c r="AI36" s="431"/>
      <c r="AJ36" s="32"/>
      <c r="AK36" s="32"/>
      <c r="AL36" s="32"/>
      <c r="AM36" s="239"/>
      <c r="AN36" s="32"/>
      <c r="AO36" s="32"/>
      <c r="AP36" s="417" t="s">
        <v>2126</v>
      </c>
      <c r="AQ36" s="417"/>
      <c r="AR36" s="417"/>
      <c r="AS36" s="417"/>
      <c r="AT36" s="417"/>
      <c r="AU36" s="417"/>
      <c r="AV36" s="417"/>
      <c r="AW36" s="417"/>
      <c r="AX36" s="417"/>
      <c r="AY36" s="417"/>
      <c r="AZ36" s="417"/>
      <c r="BA36" s="418"/>
    </row>
    <row r="37" spans="3:53">
      <c r="H37" s="29" t="s">
        <v>1730</v>
      </c>
      <c r="I37" s="24"/>
      <c r="J37" s="24"/>
      <c r="K37" s="24"/>
      <c r="L37" s="602" t="s">
        <v>1292</v>
      </c>
      <c r="M37" s="24"/>
      <c r="N37" s="24"/>
      <c r="O37" s="3" t="s">
        <v>1517</v>
      </c>
      <c r="P37" s="3"/>
      <c r="Q37" s="3"/>
      <c r="R37" s="3" t="s">
        <v>2069</v>
      </c>
      <c r="S37" s="3"/>
      <c r="T37" s="3"/>
      <c r="U37" s="3"/>
      <c r="V37" s="3"/>
      <c r="W37" s="3"/>
      <c r="X37" s="3"/>
      <c r="Y37" s="3"/>
      <c r="Z37" s="124"/>
    </row>
    <row r="38" spans="3:53" ht="15" thickBot="1">
      <c r="H38" s="431"/>
      <c r="I38" s="32"/>
      <c r="J38" s="32"/>
      <c r="K38" s="32"/>
      <c r="L38" s="239"/>
      <c r="M38" s="32"/>
      <c r="N38" s="32"/>
      <c r="O38" s="417"/>
      <c r="P38" s="417"/>
      <c r="Q38" s="417"/>
      <c r="R38" s="417"/>
      <c r="S38" s="417"/>
      <c r="T38" s="417"/>
      <c r="U38" s="417"/>
      <c r="V38" s="417"/>
      <c r="W38" s="417"/>
      <c r="X38" s="417"/>
      <c r="Y38" s="417"/>
      <c r="Z38" s="418"/>
    </row>
    <row r="39" spans="3:53" ht="15" thickBot="1"/>
    <row r="40" spans="3:53" ht="15" thickBot="1">
      <c r="C40" s="3" t="s">
        <v>1764</v>
      </c>
      <c r="D40" s="3"/>
      <c r="E40" s="3"/>
      <c r="F40" s="603" t="s">
        <v>1297</v>
      </c>
      <c r="G40" s="604"/>
      <c r="H40" s="1091" t="s">
        <v>42</v>
      </c>
      <c r="I40" s="1085"/>
      <c r="J40" s="1085"/>
      <c r="K40" s="1086"/>
      <c r="L40" s="182" t="s">
        <v>506</v>
      </c>
      <c r="M40" s="183"/>
      <c r="N40" s="1092" t="s">
        <v>57</v>
      </c>
      <c r="O40" s="1092"/>
      <c r="P40" s="1092"/>
      <c r="Q40" s="1092"/>
      <c r="R40" s="1093"/>
      <c r="S40" s="3">
        <f>VLOOKUP(N40,Iltasatu_taulukot!$N$3:$O$7,2)</f>
        <v>3</v>
      </c>
      <c r="T40" s="3"/>
      <c r="U40" s="3"/>
    </row>
    <row r="41" spans="3:53" ht="15" thickBot="1">
      <c r="C41" s="414" t="s">
        <v>1759</v>
      </c>
      <c r="D41" s="415"/>
      <c r="E41" s="416"/>
      <c r="F41" s="414"/>
      <c r="G41" s="415"/>
      <c r="H41" s="415"/>
      <c r="I41" s="415"/>
      <c r="J41" s="415"/>
      <c r="K41" s="415"/>
      <c r="L41" s="415"/>
      <c r="M41" s="415"/>
      <c r="N41" s="415"/>
      <c r="O41" s="415"/>
      <c r="P41" s="415"/>
      <c r="Q41" s="415"/>
      <c r="R41" s="415"/>
      <c r="S41" s="415"/>
      <c r="T41" s="415"/>
      <c r="U41" s="416"/>
    </row>
    <row r="42" spans="3:53" ht="16.2" thickBot="1">
      <c r="C42" s="412" t="s">
        <v>13</v>
      </c>
      <c r="D42" s="198"/>
      <c r="E42" s="351"/>
      <c r="F42" s="809">
        <v>3</v>
      </c>
      <c r="G42" s="380" t="str">
        <f>VLOOKUP(F42+S40,Iltasatu_taulukot!$H$2:$J$11,3)</f>
        <v>legendaarinen</v>
      </c>
      <c r="H42" s="380"/>
      <c r="I42" s="380"/>
      <c r="J42" s="1052" t="s">
        <v>48</v>
      </c>
      <c r="K42" s="1052"/>
      <c r="L42" s="1052"/>
      <c r="M42" s="1052"/>
      <c r="N42" s="380" t="s">
        <v>1765</v>
      </c>
      <c r="O42" s="380"/>
      <c r="P42" s="380"/>
      <c r="Q42" s="380"/>
      <c r="R42" s="380"/>
      <c r="S42" s="380"/>
      <c r="T42" s="380"/>
      <c r="U42" s="810" t="str">
        <f>VLOOKUP(F42+S40,Iltasatu_taulukot!$H$2:$L$11,4)</f>
        <v>mmmmmm</v>
      </c>
    </row>
    <row r="43" spans="3:53" ht="16.2" thickBot="1">
      <c r="C43" s="413" t="s">
        <v>4</v>
      </c>
      <c r="D43" s="2"/>
      <c r="E43" s="353"/>
      <c r="F43" s="809">
        <v>5</v>
      </c>
      <c r="G43" s="380" t="str">
        <f>VLOOKUP(F43+S40,Iltasatu_taulukot!$H$2:$J$11,3)</f>
        <v>tarumainen</v>
      </c>
      <c r="H43" s="380"/>
      <c r="I43" s="380"/>
      <c r="J43" s="1052" t="s">
        <v>44</v>
      </c>
      <c r="K43" s="1052"/>
      <c r="L43" s="1052"/>
      <c r="M43" s="1052"/>
      <c r="N43" s="380" t="s">
        <v>1760</v>
      </c>
      <c r="O43" s="380"/>
      <c r="P43" s="380"/>
      <c r="Q43" s="380"/>
      <c r="R43" s="380"/>
      <c r="S43" s="380"/>
      <c r="T43" s="380"/>
      <c r="U43" s="810" t="str">
        <f>VLOOKUP(F43+S40,Iltasatu_taulukot!$H$2:$L$11,4)</f>
        <v>mmmmmmmm</v>
      </c>
    </row>
    <row r="44" spans="3:53" ht="16.2" thickBot="1">
      <c r="C44" s="381" t="s">
        <v>6</v>
      </c>
      <c r="D44" s="355"/>
      <c r="E44" s="356"/>
      <c r="F44" s="809">
        <v>4</v>
      </c>
      <c r="G44" s="380" t="str">
        <f>VLOOKUP(F44+S40,Iltasatu_taulukot!$H$2:$J$11,3)</f>
        <v>eeppinen</v>
      </c>
      <c r="H44" s="380"/>
      <c r="I44" s="380"/>
      <c r="J44" s="1052" t="s">
        <v>45</v>
      </c>
      <c r="K44" s="1052"/>
      <c r="L44" s="1052"/>
      <c r="M44" s="1052"/>
      <c r="N44" s="380" t="s">
        <v>1761</v>
      </c>
      <c r="O44" s="380"/>
      <c r="P44" s="380"/>
      <c r="Q44" s="380"/>
      <c r="R44" s="380"/>
      <c r="S44" s="380"/>
      <c r="T44" s="380"/>
      <c r="U44" s="810" t="str">
        <f>VLOOKUP(F44+S40,Iltasatu_taulukot!$H$2:$L$11,4)</f>
        <v>mmmmmmm</v>
      </c>
    </row>
    <row r="45" spans="3:53" ht="15" thickBot="1">
      <c r="C45" s="419" t="s">
        <v>672</v>
      </c>
      <c r="D45" s="420"/>
      <c r="E45" s="420"/>
      <c r="F45" s="420"/>
      <c r="G45" s="420"/>
      <c r="H45" s="420"/>
      <c r="I45" s="420"/>
      <c r="J45" s="421" t="s">
        <v>516</v>
      </c>
      <c r="K45" s="421"/>
      <c r="L45" s="1053"/>
      <c r="M45" s="1053"/>
      <c r="N45" s="434"/>
      <c r="O45" s="421"/>
      <c r="P45" s="421"/>
      <c r="Q45" s="421"/>
      <c r="R45" s="421"/>
      <c r="S45" s="421"/>
      <c r="T45" s="421"/>
      <c r="U45" s="422"/>
      <c r="V45" s="3"/>
      <c r="W45" s="3"/>
      <c r="X45" s="3"/>
      <c r="Y45" s="3"/>
      <c r="Z45" s="3"/>
      <c r="AA45" s="3"/>
    </row>
    <row r="46" spans="3:53">
      <c r="C46" s="29" t="s">
        <v>1761</v>
      </c>
      <c r="D46" s="24"/>
      <c r="E46" s="24"/>
      <c r="F46" s="24"/>
      <c r="G46" s="607" t="s">
        <v>499</v>
      </c>
      <c r="H46" s="24"/>
      <c r="I46" s="24"/>
      <c r="J46" s="3" t="s">
        <v>1762</v>
      </c>
      <c r="K46" s="3"/>
      <c r="L46" s="3"/>
      <c r="M46" s="3"/>
      <c r="N46" s="3"/>
      <c r="O46" s="3"/>
      <c r="P46" s="3"/>
      <c r="Q46" s="3"/>
      <c r="R46" s="3"/>
      <c r="S46" s="3"/>
      <c r="T46" s="3"/>
      <c r="U46" s="124"/>
    </row>
    <row r="47" spans="3:53" ht="15" thickBot="1">
      <c r="C47" s="431"/>
      <c r="D47" s="32"/>
      <c r="E47" s="32"/>
      <c r="F47" s="32"/>
      <c r="G47" s="239"/>
      <c r="H47" s="32"/>
      <c r="I47" s="32"/>
      <c r="J47" s="417" t="s">
        <v>1763</v>
      </c>
      <c r="K47" s="417"/>
      <c r="L47" s="417"/>
      <c r="M47" s="417"/>
      <c r="N47" s="417"/>
      <c r="O47" s="417"/>
      <c r="P47" s="417"/>
      <c r="Q47" s="417"/>
      <c r="R47" s="417"/>
      <c r="S47" s="417"/>
      <c r="T47" s="417"/>
      <c r="U47" s="418"/>
    </row>
    <row r="48" spans="3:53" ht="15" thickBot="1">
      <c r="C48" s="69"/>
      <c r="D48" s="69"/>
      <c r="E48" s="69"/>
      <c r="F48" s="69"/>
      <c r="G48" s="69"/>
      <c r="H48" s="69"/>
      <c r="I48" s="69"/>
      <c r="J48" s="69"/>
      <c r="K48" s="69"/>
      <c r="L48" s="69"/>
      <c r="M48" s="69"/>
      <c r="N48" s="69"/>
      <c r="O48" s="69"/>
      <c r="P48" s="69"/>
      <c r="Q48" s="69"/>
      <c r="R48" s="69"/>
      <c r="S48" s="69"/>
      <c r="T48" s="69"/>
      <c r="U48" s="69"/>
    </row>
    <row r="49" spans="3:33" ht="15" thickBot="1">
      <c r="C49" s="3" t="s">
        <v>1764</v>
      </c>
      <c r="D49" s="3"/>
      <c r="E49" s="3"/>
      <c r="F49" s="603" t="s">
        <v>1297</v>
      </c>
      <c r="G49" s="604"/>
      <c r="H49" s="1091" t="s">
        <v>42</v>
      </c>
      <c r="I49" s="1085"/>
      <c r="J49" s="1085"/>
      <c r="K49" s="1086"/>
      <c r="L49" s="182" t="s">
        <v>506</v>
      </c>
      <c r="M49" s="183"/>
      <c r="N49" s="1094" t="s">
        <v>56</v>
      </c>
      <c r="O49" s="1094"/>
      <c r="P49" s="1094"/>
      <c r="Q49" s="1094"/>
      <c r="R49" s="1095"/>
      <c r="S49" s="3">
        <f>VLOOKUP(N49,Iltasatu_taulukot!$N$3:$O$7,2)</f>
        <v>2</v>
      </c>
      <c r="T49" s="3"/>
      <c r="U49" s="3"/>
    </row>
    <row r="50" spans="3:33" ht="15" thickBot="1">
      <c r="C50" s="414" t="s">
        <v>1766</v>
      </c>
      <c r="D50" s="415"/>
      <c r="E50" s="416"/>
      <c r="F50" s="414" t="s">
        <v>2252</v>
      </c>
      <c r="G50" s="415"/>
      <c r="H50" s="415"/>
      <c r="I50" s="415"/>
      <c r="J50" s="415"/>
      <c r="K50" s="415"/>
      <c r="L50" s="415"/>
      <c r="M50" s="415"/>
      <c r="N50" s="415"/>
      <c r="O50" s="415"/>
      <c r="P50" s="415"/>
      <c r="Q50" s="415"/>
      <c r="R50" s="415"/>
      <c r="S50" s="415"/>
      <c r="T50" s="415"/>
      <c r="U50" s="416"/>
    </row>
    <row r="51" spans="3:33" ht="16.2" thickBot="1">
      <c r="C51" s="412" t="s">
        <v>13</v>
      </c>
      <c r="D51" s="198"/>
      <c r="E51" s="351"/>
      <c r="F51" s="809">
        <v>3</v>
      </c>
      <c r="G51" s="380" t="str">
        <f>VLOOKUP(F51+S49,Iltasatu_taulukot!$H$2:$J$11,3)</f>
        <v>uskomaton</v>
      </c>
      <c r="H51" s="380"/>
      <c r="I51" s="380"/>
      <c r="J51" s="1052" t="s">
        <v>49</v>
      </c>
      <c r="K51" s="1052"/>
      <c r="L51" s="1052"/>
      <c r="M51" s="1052"/>
      <c r="N51" s="380" t="s">
        <v>1771</v>
      </c>
      <c r="O51" s="380"/>
      <c r="P51" s="380"/>
      <c r="Q51" s="380"/>
      <c r="R51" s="380"/>
      <c r="S51" s="380"/>
      <c r="T51" s="380"/>
      <c r="U51" s="810" t="str">
        <f>VLOOKUP(F51+S49,Iltasatu_taulukot!$H$2:$L$11,4)</f>
        <v>mmmmm</v>
      </c>
      <c r="AG51" s="830"/>
    </row>
    <row r="52" spans="3:33" ht="16.2" thickBot="1">
      <c r="C52" s="413" t="s">
        <v>4</v>
      </c>
      <c r="D52" s="2"/>
      <c r="E52" s="353"/>
      <c r="F52" s="809">
        <v>5</v>
      </c>
      <c r="G52" s="380" t="str">
        <f>VLOOKUP(F52+S49,Iltasatu_taulukot!$H$2:$J$11,3)</f>
        <v>eeppinen</v>
      </c>
      <c r="H52" s="380"/>
      <c r="I52" s="380"/>
      <c r="J52" s="1052" t="s">
        <v>49</v>
      </c>
      <c r="K52" s="1052"/>
      <c r="L52" s="1052"/>
      <c r="M52" s="1052"/>
      <c r="N52" s="380" t="s">
        <v>1769</v>
      </c>
      <c r="O52" s="380"/>
      <c r="P52" s="380"/>
      <c r="Q52" s="380"/>
      <c r="R52" s="380"/>
      <c r="S52" s="380"/>
      <c r="T52" s="380"/>
      <c r="U52" s="810" t="str">
        <f>VLOOKUP(F52+S49,Iltasatu_taulukot!$H$2:$L$11,4)</f>
        <v>mmmmmmm</v>
      </c>
      <c r="AG52" s="830"/>
    </row>
    <row r="53" spans="3:33" ht="16.2" thickBot="1">
      <c r="C53" s="381" t="s">
        <v>6</v>
      </c>
      <c r="D53" s="355"/>
      <c r="E53" s="356"/>
      <c r="F53" s="809">
        <v>4</v>
      </c>
      <c r="G53" s="380" t="str">
        <f>VLOOKUP(F53+S49,Iltasatu_taulukot!$H$2:$J$11,3)</f>
        <v>legendaarinen</v>
      </c>
      <c r="H53" s="380"/>
      <c r="I53" s="380"/>
      <c r="J53" s="1052" t="s">
        <v>196</v>
      </c>
      <c r="K53" s="1052"/>
      <c r="L53" s="1052"/>
      <c r="M53" s="1052"/>
      <c r="N53" s="380" t="s">
        <v>1770</v>
      </c>
      <c r="O53" s="380"/>
      <c r="P53" s="380"/>
      <c r="Q53" s="380"/>
      <c r="R53" s="380"/>
      <c r="S53" s="380"/>
      <c r="T53" s="380"/>
      <c r="U53" s="810" t="str">
        <f>VLOOKUP(F53+S49,Iltasatu_taulukot!$H$2:$L$11,4)</f>
        <v>mmmmmm</v>
      </c>
      <c r="AG53" s="830"/>
    </row>
    <row r="54" spans="3:33" ht="15" thickBot="1">
      <c r="C54" s="419" t="s">
        <v>672</v>
      </c>
      <c r="D54" s="420"/>
      <c r="E54" s="420"/>
      <c r="F54" s="420"/>
      <c r="G54" s="420"/>
      <c r="H54" s="420"/>
      <c r="I54" s="420"/>
      <c r="J54" s="421" t="s">
        <v>516</v>
      </c>
      <c r="K54" s="421"/>
      <c r="L54" s="1053"/>
      <c r="M54" s="1053"/>
      <c r="N54" s="434"/>
      <c r="O54" s="421"/>
      <c r="P54" s="421"/>
      <c r="Q54" s="421"/>
      <c r="R54" s="421"/>
      <c r="S54" s="421"/>
      <c r="T54" s="421"/>
      <c r="U54" s="422"/>
    </row>
    <row r="55" spans="3:33">
      <c r="C55" s="29" t="s">
        <v>1767</v>
      </c>
      <c r="D55" s="24"/>
      <c r="E55" s="24"/>
      <c r="F55" s="24"/>
      <c r="G55" s="607" t="s">
        <v>1171</v>
      </c>
      <c r="H55" s="24"/>
      <c r="I55" s="24"/>
      <c r="J55" s="3" t="s">
        <v>1768</v>
      </c>
      <c r="K55" s="3"/>
      <c r="L55" s="3"/>
      <c r="M55" s="3"/>
      <c r="N55" s="3"/>
      <c r="O55" s="3"/>
      <c r="P55" s="3"/>
      <c r="Q55" s="3"/>
      <c r="R55" s="3"/>
      <c r="S55" s="3"/>
      <c r="T55" s="3"/>
      <c r="U55" s="124"/>
    </row>
    <row r="56" spans="3:33">
      <c r="C56" s="29"/>
      <c r="D56" s="436"/>
      <c r="E56" s="436"/>
      <c r="F56" s="436"/>
      <c r="G56" s="437"/>
      <c r="H56" s="436"/>
      <c r="I56" s="24"/>
      <c r="J56" s="3" t="s">
        <v>1772</v>
      </c>
      <c r="K56" s="3"/>
      <c r="L56" s="3"/>
      <c r="M56" s="3"/>
      <c r="N56" s="3"/>
      <c r="O56" s="3"/>
      <c r="P56" s="3"/>
      <c r="Q56" s="3"/>
      <c r="R56" s="3"/>
      <c r="S56" s="3"/>
      <c r="T56" s="3"/>
      <c r="U56" s="124"/>
    </row>
    <row r="57" spans="3:33" ht="15" thickBot="1">
      <c r="C57" s="431"/>
      <c r="D57" s="32"/>
      <c r="E57" s="32"/>
      <c r="F57" s="32"/>
      <c r="G57" s="239"/>
      <c r="H57" s="32"/>
      <c r="I57" s="32"/>
      <c r="J57" s="417"/>
      <c r="K57" s="417"/>
      <c r="L57" s="417"/>
      <c r="M57" s="417"/>
      <c r="N57" s="417"/>
      <c r="O57" s="417"/>
      <c r="P57" s="417"/>
      <c r="Q57" s="417"/>
      <c r="R57" s="417"/>
      <c r="S57" s="417"/>
      <c r="T57" s="417"/>
      <c r="U57" s="418"/>
    </row>
    <row r="58" spans="3:33" ht="15" thickBot="1">
      <c r="C58" s="69"/>
      <c r="D58" s="69"/>
      <c r="E58" s="69"/>
      <c r="F58" s="69"/>
      <c r="G58" s="69"/>
      <c r="H58" s="69"/>
      <c r="I58" s="69"/>
      <c r="J58" s="69"/>
      <c r="K58" s="69"/>
      <c r="L58" s="69"/>
      <c r="M58" s="69"/>
      <c r="N58" s="69"/>
      <c r="O58" s="69"/>
      <c r="P58" s="69"/>
      <c r="Q58" s="69"/>
      <c r="R58" s="69"/>
      <c r="S58" s="69"/>
      <c r="T58" s="69"/>
      <c r="U58" s="69"/>
    </row>
    <row r="59" spans="3:33" ht="15" thickBot="1">
      <c r="C59" s="3" t="s">
        <v>1764</v>
      </c>
      <c r="D59" s="3"/>
      <c r="E59" s="3"/>
      <c r="F59" s="603" t="s">
        <v>1297</v>
      </c>
      <c r="G59" s="604"/>
      <c r="H59" s="1091" t="s">
        <v>3</v>
      </c>
      <c r="I59" s="1085"/>
      <c r="J59" s="1085"/>
      <c r="K59" s="1086"/>
      <c r="L59" s="182" t="s">
        <v>506</v>
      </c>
      <c r="M59" s="183"/>
      <c r="N59" s="1092" t="s">
        <v>1334</v>
      </c>
      <c r="O59" s="1092"/>
      <c r="P59" s="1092"/>
      <c r="Q59" s="1092"/>
      <c r="R59" s="1093"/>
      <c r="S59" s="3">
        <f>VLOOKUP(N59,Iltasatu_taulukot!$N$3:$O$7,2)</f>
        <v>1</v>
      </c>
      <c r="T59" s="158" t="s">
        <v>2060</v>
      </c>
      <c r="U59" s="3"/>
    </row>
    <row r="60" spans="3:33" ht="15" thickBot="1">
      <c r="C60" s="414" t="s">
        <v>2050</v>
      </c>
      <c r="D60" s="415"/>
      <c r="E60" s="416"/>
      <c r="F60" s="414" t="s">
        <v>2059</v>
      </c>
      <c r="G60" s="415"/>
      <c r="H60" s="415"/>
      <c r="I60" s="415"/>
      <c r="J60" s="415"/>
      <c r="K60" s="415"/>
      <c r="L60" s="415"/>
      <c r="M60" s="415"/>
      <c r="N60" s="415"/>
      <c r="O60" s="415"/>
      <c r="P60" s="415"/>
      <c r="Q60" s="415"/>
      <c r="R60" s="415"/>
      <c r="S60" s="415"/>
      <c r="T60" s="415"/>
      <c r="U60" s="416"/>
    </row>
    <row r="61" spans="3:33" ht="16.2" thickBot="1">
      <c r="C61" s="412" t="s">
        <v>4</v>
      </c>
      <c r="D61" s="198"/>
      <c r="E61" s="351"/>
      <c r="F61" s="809">
        <f>VLOOKUP(C61,Iltasatu_taulukot!$J$21:$L$25,3)</f>
        <v>3</v>
      </c>
      <c r="G61" s="380" t="str">
        <f>VLOOKUP(F61+S59,Iltasatu_taulukot!$H$2:$J$11,3)</f>
        <v>loistava</v>
      </c>
      <c r="H61" s="380"/>
      <c r="I61" s="380"/>
      <c r="J61" s="1052" t="s">
        <v>48</v>
      </c>
      <c r="K61" s="1052"/>
      <c r="L61" s="1052"/>
      <c r="M61" s="1052"/>
      <c r="N61" s="380" t="s">
        <v>2056</v>
      </c>
      <c r="O61" s="380"/>
      <c r="P61" s="380"/>
      <c r="Q61" s="380"/>
      <c r="R61" s="380"/>
      <c r="S61" s="380"/>
      <c r="T61" s="380"/>
      <c r="U61" s="810" t="str">
        <f>VLOOKUP(F61+S59,Iltasatu_taulukot!$H$2:$L$11,4)</f>
        <v>mmmm</v>
      </c>
    </row>
    <row r="62" spans="3:33" ht="16.2" thickBot="1">
      <c r="C62" s="413" t="s">
        <v>13</v>
      </c>
      <c r="D62" s="2"/>
      <c r="E62" s="353"/>
      <c r="F62" s="809">
        <f>VLOOKUP(C62,Iltasatu_taulukot!$J$21:$L$25,3)</f>
        <v>1</v>
      </c>
      <c r="G62" s="380" t="str">
        <f>VLOOKUP(F62+S59,Iltasatu_taulukot!$H$2:$J$11,3)</f>
        <v>tavallinen</v>
      </c>
      <c r="H62" s="380"/>
      <c r="I62" s="380"/>
      <c r="J62" s="1052" t="s">
        <v>196</v>
      </c>
      <c r="K62" s="1052"/>
      <c r="L62" s="1052"/>
      <c r="M62" s="1052"/>
      <c r="N62" s="380" t="s">
        <v>2058</v>
      </c>
      <c r="O62" s="380"/>
      <c r="P62" s="380"/>
      <c r="Q62" s="380"/>
      <c r="R62" s="380"/>
      <c r="S62" s="380"/>
      <c r="T62" s="380"/>
      <c r="U62" s="810" t="str">
        <f>VLOOKUP(F62+S59,Iltasatu_taulukot!$H$2:$L$11,4)</f>
        <v>mm</v>
      </c>
    </row>
    <row r="63" spans="3:33" ht="16.2" thickBot="1">
      <c r="C63" s="381" t="s">
        <v>6</v>
      </c>
      <c r="D63" s="355"/>
      <c r="E63" s="356"/>
      <c r="F63" s="809">
        <f>VLOOKUP(C63,Iltasatu_taulukot!$J$21:$L$25,3)</f>
        <v>2</v>
      </c>
      <c r="G63" s="380" t="str">
        <f>VLOOKUP(F63+S59,Iltasatu_taulukot!$H$2:$J$11,3)</f>
        <v>erinomainen</v>
      </c>
      <c r="H63" s="380"/>
      <c r="I63" s="380"/>
      <c r="J63" s="1052" t="s">
        <v>196</v>
      </c>
      <c r="K63" s="1052"/>
      <c r="L63" s="1052"/>
      <c r="M63" s="1052"/>
      <c r="N63" s="380" t="s">
        <v>2057</v>
      </c>
      <c r="O63" s="380"/>
      <c r="P63" s="380"/>
      <c r="Q63" s="380"/>
      <c r="R63" s="380"/>
      <c r="S63" s="380"/>
      <c r="T63" s="380"/>
      <c r="U63" s="810" t="str">
        <f>VLOOKUP(F63+S59,Iltasatu_taulukot!$H$2:$L$11,4)</f>
        <v>mmm</v>
      </c>
    </row>
    <row r="64" spans="3:33" ht="15" thickBot="1">
      <c r="C64" s="419" t="s">
        <v>672</v>
      </c>
      <c r="D64" s="420"/>
      <c r="E64" s="420"/>
      <c r="F64" s="420"/>
      <c r="G64" s="420"/>
      <c r="H64" s="420"/>
      <c r="I64" s="420"/>
      <c r="J64" s="421" t="s">
        <v>516</v>
      </c>
      <c r="K64" s="421"/>
      <c r="L64" s="1053"/>
      <c r="M64" s="1053"/>
      <c r="N64" s="434"/>
      <c r="O64" s="421"/>
      <c r="P64" s="421"/>
      <c r="Q64" s="421"/>
      <c r="R64" s="421"/>
      <c r="S64" s="421"/>
      <c r="T64" s="421"/>
      <c r="U64" s="422"/>
    </row>
    <row r="65" spans="3:21">
      <c r="C65" s="29" t="s">
        <v>9</v>
      </c>
      <c r="D65" s="24"/>
      <c r="E65" s="24"/>
      <c r="F65" s="24"/>
      <c r="G65" s="802" t="s">
        <v>1296</v>
      </c>
      <c r="H65" s="24"/>
      <c r="I65" s="24"/>
      <c r="J65" s="3" t="s">
        <v>2052</v>
      </c>
      <c r="K65" s="3"/>
      <c r="L65" s="3"/>
      <c r="M65" s="3"/>
      <c r="N65" s="3" t="s">
        <v>2063</v>
      </c>
      <c r="O65" s="3"/>
      <c r="P65" s="3"/>
      <c r="Q65" s="3"/>
      <c r="R65" s="3"/>
      <c r="S65" s="3"/>
      <c r="T65" s="3"/>
      <c r="U65" s="124"/>
    </row>
    <row r="66" spans="3:21">
      <c r="C66" s="29" t="s">
        <v>2054</v>
      </c>
      <c r="D66" s="436"/>
      <c r="E66" s="436"/>
      <c r="F66" s="436"/>
      <c r="G66" s="437" t="s">
        <v>1296</v>
      </c>
      <c r="H66" s="436"/>
      <c r="I66" s="24"/>
      <c r="J66" s="3" t="s">
        <v>2055</v>
      </c>
      <c r="K66" s="3"/>
      <c r="L66" s="3"/>
      <c r="M66" s="3"/>
      <c r="N66" s="3" t="s">
        <v>2064</v>
      </c>
      <c r="O66" s="3"/>
      <c r="P66" s="3"/>
      <c r="Q66" s="3"/>
      <c r="R66" s="3"/>
      <c r="S66" s="3"/>
      <c r="T66" s="3"/>
      <c r="U66" s="124"/>
    </row>
    <row r="67" spans="3:21" ht="15" thickBot="1">
      <c r="C67" s="431"/>
      <c r="D67" s="32"/>
      <c r="E67" s="32"/>
      <c r="F67" s="32"/>
      <c r="G67" s="239"/>
      <c r="H67" s="32"/>
      <c r="I67" s="32"/>
      <c r="J67" s="417"/>
      <c r="K67" s="417"/>
      <c r="L67" s="417"/>
      <c r="M67" s="417"/>
      <c r="N67" s="417"/>
      <c r="O67" s="417"/>
      <c r="P67" s="417"/>
      <c r="Q67" s="417"/>
      <c r="R67" s="417"/>
      <c r="S67" s="417"/>
      <c r="T67" s="417"/>
      <c r="U67" s="418"/>
    </row>
    <row r="68" spans="3:21" ht="15" thickBot="1">
      <c r="C68" s="69"/>
      <c r="D68" s="69"/>
      <c r="E68" s="69"/>
      <c r="F68" s="69"/>
      <c r="G68" s="69"/>
      <c r="H68" s="69"/>
      <c r="I68" s="69"/>
      <c r="J68" s="69"/>
      <c r="K68" s="69"/>
      <c r="L68" s="69"/>
      <c r="M68" s="69"/>
      <c r="N68" s="69"/>
      <c r="O68" s="69"/>
      <c r="P68" s="69"/>
      <c r="Q68" s="69"/>
      <c r="R68" s="69"/>
      <c r="S68" s="69"/>
      <c r="T68" s="69"/>
      <c r="U68" s="69"/>
    </row>
    <row r="69" spans="3:21" ht="15" thickBot="1">
      <c r="C69" s="3" t="s">
        <v>1764</v>
      </c>
      <c r="D69" s="3"/>
      <c r="E69" s="3"/>
      <c r="F69" s="603" t="s">
        <v>1297</v>
      </c>
      <c r="G69" s="604"/>
      <c r="H69" s="1091" t="s">
        <v>3</v>
      </c>
      <c r="I69" s="1085"/>
      <c r="J69" s="1085"/>
      <c r="K69" s="1086"/>
      <c r="L69" s="182" t="s">
        <v>506</v>
      </c>
      <c r="M69" s="183"/>
      <c r="N69" s="1094" t="s">
        <v>1334</v>
      </c>
      <c r="O69" s="1094"/>
      <c r="P69" s="1094"/>
      <c r="Q69" s="1094"/>
      <c r="R69" s="1095"/>
      <c r="S69" s="3">
        <f>VLOOKUP(N69,Iltasatu_taulukot!$N$3:$O$7,2)</f>
        <v>1</v>
      </c>
      <c r="T69" s="158" t="s">
        <v>2060</v>
      </c>
      <c r="U69" s="3"/>
    </row>
    <row r="70" spans="3:21" ht="15" thickBot="1">
      <c r="C70" s="414" t="s">
        <v>2051</v>
      </c>
      <c r="D70" s="415"/>
      <c r="E70" s="416"/>
      <c r="F70" s="414" t="s">
        <v>2065</v>
      </c>
      <c r="G70" s="415"/>
      <c r="H70" s="415"/>
      <c r="I70" s="415"/>
      <c r="J70" s="415"/>
      <c r="K70" s="415"/>
      <c r="L70" s="415"/>
      <c r="M70" s="415"/>
      <c r="N70" s="415"/>
      <c r="O70" s="415"/>
      <c r="P70" s="415"/>
      <c r="Q70" s="415"/>
      <c r="R70" s="415"/>
      <c r="S70" s="415"/>
      <c r="T70" s="415"/>
      <c r="U70" s="416"/>
    </row>
    <row r="71" spans="3:21" ht="16.2" thickBot="1">
      <c r="C71" s="412" t="s">
        <v>4</v>
      </c>
      <c r="D71" s="198"/>
      <c r="E71" s="351"/>
      <c r="F71" s="809">
        <f>VLOOKUP(C71,Iltasatu_taulukot!$J$21:$L$25,3)</f>
        <v>3</v>
      </c>
      <c r="G71" s="380" t="str">
        <f>VLOOKUP(F71+S69,Iltasatu_taulukot!$H$2:$J$11,3)</f>
        <v>loistava</v>
      </c>
      <c r="H71" s="380"/>
      <c r="I71" s="380"/>
      <c r="J71" s="1052" t="s">
        <v>196</v>
      </c>
      <c r="K71" s="1052"/>
      <c r="L71" s="1052"/>
      <c r="M71" s="1052"/>
      <c r="N71" s="380" t="s">
        <v>2061</v>
      </c>
      <c r="O71" s="380"/>
      <c r="P71" s="380"/>
      <c r="Q71" s="380"/>
      <c r="R71" s="380"/>
      <c r="S71" s="380"/>
      <c r="T71" s="380"/>
      <c r="U71" s="810" t="str">
        <f>VLOOKUP(F71+S69,Iltasatu_taulukot!$H$2:$L$11,4)</f>
        <v>mmmm</v>
      </c>
    </row>
    <row r="72" spans="3:21" ht="16.2" thickBot="1">
      <c r="C72" s="413" t="s">
        <v>13</v>
      </c>
      <c r="D72" s="2"/>
      <c r="E72" s="353"/>
      <c r="F72" s="809">
        <f>VLOOKUP(C72,Iltasatu_taulukot!$J$21:$L$25,3)</f>
        <v>1</v>
      </c>
      <c r="G72" s="380" t="str">
        <f>VLOOKUP(F72+S69,Iltasatu_taulukot!$H$2:$J$11,3)</f>
        <v>tavallinen</v>
      </c>
      <c r="H72" s="380"/>
      <c r="I72" s="380"/>
      <c r="J72" s="1052" t="s">
        <v>46</v>
      </c>
      <c r="K72" s="1052"/>
      <c r="L72" s="1052"/>
      <c r="M72" s="1052"/>
      <c r="N72" s="380" t="s">
        <v>1529</v>
      </c>
      <c r="O72" s="380"/>
      <c r="P72" s="380"/>
      <c r="Q72" s="380"/>
      <c r="R72" s="380"/>
      <c r="S72" s="380"/>
      <c r="T72" s="380"/>
      <c r="U72" s="810" t="str">
        <f>VLOOKUP(F72+S69,Iltasatu_taulukot!$H$2:$L$11,4)</f>
        <v>mm</v>
      </c>
    </row>
    <row r="73" spans="3:21" ht="16.2" thickBot="1">
      <c r="C73" s="381" t="s">
        <v>6</v>
      </c>
      <c r="D73" s="355"/>
      <c r="E73" s="356"/>
      <c r="F73" s="809">
        <f>VLOOKUP(C73,Iltasatu_taulukot!$J$21:$L$25,3)</f>
        <v>2</v>
      </c>
      <c r="G73" s="380" t="str">
        <f>VLOOKUP(F73+S69,Iltasatu_taulukot!$H$2:$J$11,3)</f>
        <v>erinomainen</v>
      </c>
      <c r="H73" s="380"/>
      <c r="I73" s="380"/>
      <c r="J73" s="1052" t="s">
        <v>196</v>
      </c>
      <c r="K73" s="1052"/>
      <c r="L73" s="1052"/>
      <c r="M73" s="1052"/>
      <c r="N73" s="380" t="s">
        <v>1345</v>
      </c>
      <c r="O73" s="380"/>
      <c r="P73" s="380"/>
      <c r="Q73" s="380"/>
      <c r="R73" s="380"/>
      <c r="S73" s="380"/>
      <c r="T73" s="380"/>
      <c r="U73" s="810" t="str">
        <f>VLOOKUP(F73+S69,Iltasatu_taulukot!$H$2:$L$11,4)</f>
        <v>mmm</v>
      </c>
    </row>
    <row r="74" spans="3:21" ht="15" thickBot="1">
      <c r="C74" s="419" t="s">
        <v>672</v>
      </c>
      <c r="D74" s="420"/>
      <c r="E74" s="420"/>
      <c r="F74" s="420"/>
      <c r="G74" s="420"/>
      <c r="H74" s="420"/>
      <c r="I74" s="420"/>
      <c r="J74" s="421" t="s">
        <v>516</v>
      </c>
      <c r="K74" s="421"/>
      <c r="L74" s="1053"/>
      <c r="M74" s="1053"/>
      <c r="N74" s="434"/>
      <c r="O74" s="421"/>
      <c r="P74" s="421"/>
      <c r="Q74" s="421"/>
      <c r="R74" s="421"/>
      <c r="S74" s="421"/>
      <c r="T74" s="421"/>
      <c r="U74" s="422"/>
    </row>
    <row r="75" spans="3:21">
      <c r="C75" s="29" t="s">
        <v>172</v>
      </c>
      <c r="D75" s="24"/>
      <c r="E75" s="24"/>
      <c r="F75" s="24"/>
      <c r="G75" s="802" t="s">
        <v>1171</v>
      </c>
      <c r="H75" s="24"/>
      <c r="I75" s="24"/>
      <c r="J75" s="3" t="s">
        <v>2053</v>
      </c>
      <c r="K75" s="3"/>
      <c r="L75" s="3"/>
      <c r="M75" s="3"/>
      <c r="N75" s="3" t="s">
        <v>2062</v>
      </c>
      <c r="O75" s="3"/>
      <c r="P75" s="3"/>
      <c r="Q75" s="3"/>
      <c r="R75" s="3"/>
      <c r="S75" s="3"/>
      <c r="T75" s="3"/>
      <c r="U75" s="124"/>
    </row>
    <row r="76" spans="3:21">
      <c r="C76" s="29" t="s">
        <v>2070</v>
      </c>
      <c r="D76" s="436"/>
      <c r="E76" s="436"/>
      <c r="F76" s="436"/>
      <c r="G76" s="437" t="s">
        <v>1296</v>
      </c>
      <c r="H76" s="436"/>
      <c r="I76" s="24"/>
      <c r="J76" s="3" t="s">
        <v>2071</v>
      </c>
      <c r="K76" s="3"/>
      <c r="L76" s="3"/>
      <c r="M76" s="3"/>
      <c r="N76" s="3"/>
      <c r="O76" s="3"/>
      <c r="P76" s="3"/>
      <c r="Q76" s="3"/>
      <c r="R76" s="3"/>
      <c r="S76" s="3"/>
      <c r="T76" s="3"/>
      <c r="U76" s="124"/>
    </row>
    <row r="77" spans="3:21" ht="15" thickBot="1">
      <c r="C77" s="431"/>
      <c r="D77" s="32"/>
      <c r="E77" s="32"/>
      <c r="F77" s="32"/>
      <c r="G77" s="239"/>
      <c r="H77" s="32"/>
      <c r="I77" s="32"/>
      <c r="J77" s="417"/>
      <c r="K77" s="417"/>
      <c r="L77" s="417"/>
      <c r="M77" s="417"/>
      <c r="N77" s="417"/>
      <c r="O77" s="417"/>
      <c r="P77" s="417"/>
      <c r="Q77" s="417"/>
      <c r="R77" s="417"/>
      <c r="S77" s="417"/>
      <c r="T77" s="417"/>
      <c r="U77" s="418"/>
    </row>
    <row r="78" spans="3:21" ht="15" thickBot="1">
      <c r="C78" s="69"/>
      <c r="D78" s="69"/>
      <c r="E78" s="69"/>
      <c r="F78" s="69"/>
      <c r="G78" s="69"/>
      <c r="H78" s="69"/>
      <c r="I78" s="69"/>
      <c r="J78" s="69"/>
      <c r="K78" s="69"/>
      <c r="L78" s="69"/>
      <c r="M78" s="69"/>
      <c r="N78" s="69"/>
      <c r="O78" s="69"/>
      <c r="P78" s="69"/>
      <c r="Q78" s="69"/>
      <c r="R78" s="69"/>
      <c r="S78" s="69"/>
      <c r="T78" s="69"/>
      <c r="U78" s="69"/>
    </row>
    <row r="79" spans="3:21" ht="15" thickBot="1">
      <c r="C79" s="3" t="s">
        <v>1742</v>
      </c>
      <c r="D79" s="3"/>
      <c r="E79" s="3"/>
      <c r="F79" s="435" t="s">
        <v>1297</v>
      </c>
      <c r="G79" s="26"/>
      <c r="H79" s="1084" t="s">
        <v>42</v>
      </c>
      <c r="I79" s="1085"/>
      <c r="J79" s="1085"/>
      <c r="K79" s="1086"/>
      <c r="L79" s="182" t="s">
        <v>506</v>
      </c>
      <c r="M79" s="183"/>
      <c r="N79" s="1100" t="s">
        <v>1334</v>
      </c>
      <c r="O79" s="1100"/>
      <c r="P79" s="1100"/>
      <c r="Q79" s="1100"/>
      <c r="R79" s="1101"/>
      <c r="S79" s="3">
        <f>VLOOKUP(N79,Iltasatu_taulukot!$N$3:$O$7,2)</f>
        <v>1</v>
      </c>
      <c r="T79" s="3"/>
      <c r="U79" s="3"/>
    </row>
    <row r="80" spans="3:21" ht="15" thickBot="1">
      <c r="C80" s="414" t="s">
        <v>2105</v>
      </c>
      <c r="D80" s="415"/>
      <c r="E80" s="416"/>
      <c r="F80" s="414"/>
      <c r="G80" s="415"/>
      <c r="H80" s="415"/>
      <c r="I80" s="415"/>
      <c r="J80" s="415"/>
      <c r="K80" s="415"/>
      <c r="L80" s="415"/>
      <c r="M80" s="415"/>
      <c r="N80" s="415"/>
      <c r="O80" s="415"/>
      <c r="P80" s="415"/>
      <c r="Q80" s="415"/>
      <c r="R80" s="415"/>
      <c r="S80" s="415"/>
      <c r="T80" s="415"/>
      <c r="U80" s="416"/>
    </row>
    <row r="81" spans="3:21" ht="16.2" thickBot="1">
      <c r="C81" s="412" t="s">
        <v>13</v>
      </c>
      <c r="D81" s="198"/>
      <c r="E81" s="351"/>
      <c r="F81" s="809">
        <v>3</v>
      </c>
      <c r="G81" s="380" t="str">
        <f>VLOOKUP(F81+S79,Iltasatu_taulukot!$H$2:$J$11,3)</f>
        <v>loistava</v>
      </c>
      <c r="H81" s="380"/>
      <c r="I81" s="380"/>
      <c r="J81" s="1052" t="s">
        <v>49</v>
      </c>
      <c r="K81" s="1052"/>
      <c r="L81" s="1052"/>
      <c r="M81" s="1052"/>
      <c r="N81" s="380"/>
      <c r="O81" s="380" t="s">
        <v>1744</v>
      </c>
      <c r="P81" s="380"/>
      <c r="Q81" s="380"/>
      <c r="R81" s="380"/>
      <c r="S81" s="380"/>
      <c r="T81" s="380"/>
      <c r="U81" s="810" t="str">
        <f>VLOOKUP(F81+S79,Iltasatu_taulukot!$H$2:$L$11,4)</f>
        <v>mmmm</v>
      </c>
    </row>
    <row r="82" spans="3:21" ht="16.2" thickBot="1">
      <c r="C82" s="413" t="s">
        <v>4</v>
      </c>
      <c r="D82" s="2"/>
      <c r="E82" s="353"/>
      <c r="F82" s="809">
        <v>5</v>
      </c>
      <c r="G82" s="380" t="str">
        <f>VLOOKUP(F82+S79,Iltasatu_taulukot!$H$2:$J$11,3)</f>
        <v>legendaarinen</v>
      </c>
      <c r="H82" s="380"/>
      <c r="I82" s="380"/>
      <c r="J82" s="1052" t="s">
        <v>44</v>
      </c>
      <c r="K82" s="1052"/>
      <c r="L82" s="1052"/>
      <c r="M82" s="1052"/>
      <c r="N82" s="380"/>
      <c r="O82" s="380" t="s">
        <v>1743</v>
      </c>
      <c r="P82" s="380"/>
      <c r="Q82" s="380"/>
      <c r="R82" s="380"/>
      <c r="S82" s="380"/>
      <c r="T82" s="380"/>
      <c r="U82" s="810" t="str">
        <f>VLOOKUP(F82+S79,Iltasatu_taulukot!$H$2:$L$11,4)</f>
        <v>mmmmmm</v>
      </c>
    </row>
    <row r="83" spans="3:21" ht="16.2" thickBot="1">
      <c r="C83" s="381" t="s">
        <v>6</v>
      </c>
      <c r="D83" s="355"/>
      <c r="E83" s="356"/>
      <c r="F83" s="809">
        <v>4</v>
      </c>
      <c r="G83" s="380" t="str">
        <f>VLOOKUP(F83+S79,Iltasatu_taulukot!$H$2:$J$11,3)</f>
        <v>uskomaton</v>
      </c>
      <c r="H83" s="380"/>
      <c r="I83" s="380"/>
      <c r="J83" s="1052" t="s">
        <v>196</v>
      </c>
      <c r="K83" s="1052"/>
      <c r="L83" s="1052"/>
      <c r="M83" s="1052"/>
      <c r="N83" s="380"/>
      <c r="O83" s="380" t="s">
        <v>1276</v>
      </c>
      <c r="P83" s="380"/>
      <c r="Q83" s="380"/>
      <c r="R83" s="380"/>
      <c r="S83" s="380"/>
      <c r="T83" s="380"/>
      <c r="U83" s="810" t="str">
        <f>VLOOKUP(F83+S79,Iltasatu_taulukot!$H$2:$L$11,4)</f>
        <v>mmmmm</v>
      </c>
    </row>
    <row r="84" spans="3:21" ht="15" thickBot="1">
      <c r="C84" s="419" t="s">
        <v>672</v>
      </c>
      <c r="D84" s="420"/>
      <c r="E84" s="420"/>
      <c r="F84" s="420"/>
      <c r="G84" s="420"/>
      <c r="H84" s="420"/>
      <c r="I84" s="420"/>
      <c r="J84" s="421" t="s">
        <v>516</v>
      </c>
      <c r="K84" s="421"/>
      <c r="L84" s="1053"/>
      <c r="M84" s="1053"/>
      <c r="N84" s="434"/>
      <c r="O84" s="421"/>
      <c r="P84" s="421"/>
      <c r="Q84" s="421"/>
      <c r="R84" s="421"/>
      <c r="S84" s="421"/>
      <c r="T84" s="421"/>
      <c r="U84" s="422"/>
    </row>
    <row r="85" spans="3:21">
      <c r="C85" s="29" t="s">
        <v>8</v>
      </c>
      <c r="D85" s="24"/>
      <c r="E85" s="24"/>
      <c r="F85" s="24"/>
      <c r="G85" s="800" t="s">
        <v>1171</v>
      </c>
      <c r="H85" s="24"/>
      <c r="I85" s="3"/>
      <c r="J85" s="3"/>
      <c r="K85" s="3"/>
      <c r="L85" s="3" t="s">
        <v>2045</v>
      </c>
      <c r="M85" s="3"/>
      <c r="N85" s="3"/>
      <c r="O85" s="3"/>
      <c r="P85" s="3"/>
      <c r="Q85" s="3"/>
      <c r="R85" s="3"/>
      <c r="S85" s="3"/>
      <c r="T85" s="3"/>
      <c r="U85" s="124"/>
    </row>
    <row r="86" spans="3:21" ht="15" thickBot="1">
      <c r="C86" s="429"/>
      <c r="D86" s="32"/>
      <c r="E86" s="32"/>
      <c r="F86" s="32"/>
      <c r="G86" s="239"/>
      <c r="H86" s="32"/>
      <c r="I86" s="32"/>
      <c r="J86" s="417"/>
      <c r="K86" s="417"/>
      <c r="L86" s="417"/>
      <c r="M86" s="417"/>
      <c r="N86" s="417"/>
      <c r="O86" s="417"/>
      <c r="P86" s="417"/>
      <c r="Q86" s="417"/>
      <c r="R86" s="417"/>
      <c r="S86" s="417"/>
      <c r="T86" s="417"/>
      <c r="U86" s="418"/>
    </row>
    <row r="87" spans="3:21" ht="15" thickBot="1">
      <c r="C87" s="69"/>
      <c r="D87" s="69"/>
      <c r="E87" s="69"/>
      <c r="F87" s="69"/>
      <c r="G87" s="69"/>
      <c r="H87" s="69"/>
      <c r="I87" s="69"/>
      <c r="J87" s="69"/>
      <c r="K87" s="69"/>
      <c r="L87" s="69"/>
      <c r="M87" s="69"/>
      <c r="N87" s="69"/>
      <c r="O87" s="69"/>
      <c r="P87" s="69"/>
      <c r="Q87" s="69"/>
      <c r="R87" s="69"/>
      <c r="S87" s="69"/>
      <c r="T87" s="69"/>
      <c r="U87" s="69"/>
    </row>
    <row r="88" spans="3:21" ht="15" thickBot="1">
      <c r="C88" s="3" t="s">
        <v>1742</v>
      </c>
      <c r="D88" s="3"/>
      <c r="E88" s="3"/>
      <c r="F88" s="435" t="s">
        <v>1297</v>
      </c>
      <c r="G88" s="26"/>
      <c r="H88" s="1084" t="s">
        <v>43</v>
      </c>
      <c r="I88" s="1085"/>
      <c r="J88" s="1085"/>
      <c r="K88" s="1086"/>
      <c r="L88" s="182" t="s">
        <v>506</v>
      </c>
      <c r="M88" s="183"/>
      <c r="N88" s="1100" t="s">
        <v>1334</v>
      </c>
      <c r="O88" s="1100"/>
      <c r="P88" s="1100"/>
      <c r="Q88" s="1100"/>
      <c r="R88" s="1101"/>
      <c r="S88" s="3">
        <f>VLOOKUP(N88,Iltasatu_taulukot!$N$3:$O$7,2)</f>
        <v>1</v>
      </c>
      <c r="T88" s="3"/>
      <c r="U88" s="3"/>
    </row>
    <row r="89" spans="3:21" ht="15" thickBot="1">
      <c r="C89" s="414" t="s">
        <v>2255</v>
      </c>
      <c r="D89" s="415"/>
      <c r="E89" s="416"/>
      <c r="F89" s="414" t="s">
        <v>2106</v>
      </c>
      <c r="G89" s="415"/>
      <c r="H89" s="415"/>
      <c r="I89" s="415"/>
      <c r="J89" s="415"/>
      <c r="K89" s="415"/>
      <c r="L89" s="415"/>
      <c r="M89" s="415"/>
      <c r="N89" s="415"/>
      <c r="O89" s="415"/>
      <c r="P89" s="415"/>
      <c r="Q89" s="415"/>
      <c r="R89" s="415"/>
      <c r="S89" s="415"/>
      <c r="T89" s="415"/>
      <c r="U89" s="416"/>
    </row>
    <row r="90" spans="3:21" ht="16.2" thickBot="1">
      <c r="C90" s="412" t="s">
        <v>6</v>
      </c>
      <c r="D90" s="198"/>
      <c r="E90" s="351"/>
      <c r="F90" s="809">
        <v>4</v>
      </c>
      <c r="G90" s="380" t="str">
        <f>VLOOKUP(F90+S88,Iltasatu_taulukot!$H$2:$J$11,3)</f>
        <v>uskomaton</v>
      </c>
      <c r="H90" s="380"/>
      <c r="I90" s="380"/>
      <c r="J90" s="1052" t="s">
        <v>48</v>
      </c>
      <c r="K90" s="1052"/>
      <c r="L90" s="1052"/>
      <c r="M90" s="1052"/>
      <c r="N90" s="380"/>
      <c r="O90" s="380" t="s">
        <v>2256</v>
      </c>
      <c r="P90" s="380"/>
      <c r="Q90" s="380"/>
      <c r="R90" s="380"/>
      <c r="S90" s="380"/>
      <c r="T90" s="380"/>
      <c r="U90" s="810" t="str">
        <f>VLOOKUP(F90+S88,Iltasatu_taulukot!$H$2:$L$11,4)</f>
        <v>mmmmm</v>
      </c>
    </row>
    <row r="91" spans="3:21" ht="16.2" thickBot="1">
      <c r="C91" s="413" t="s">
        <v>13</v>
      </c>
      <c r="D91" s="2"/>
      <c r="E91" s="353"/>
      <c r="F91" s="809">
        <v>3</v>
      </c>
      <c r="G91" s="380" t="str">
        <f>VLOOKUP(F91+S88,Iltasatu_taulukot!$H$2:$J$11,3)</f>
        <v>loistava</v>
      </c>
      <c r="H91" s="380"/>
      <c r="I91" s="380"/>
      <c r="J91" s="1052" t="s">
        <v>48</v>
      </c>
      <c r="K91" s="1052"/>
      <c r="L91" s="1052"/>
      <c r="M91" s="1052"/>
      <c r="N91" s="380"/>
      <c r="O91" s="411" t="s">
        <v>2257</v>
      </c>
      <c r="P91" s="380"/>
      <c r="Q91" s="380"/>
      <c r="R91" s="380"/>
      <c r="S91" s="380"/>
      <c r="T91" s="380"/>
      <c r="U91" s="810" t="str">
        <f>VLOOKUP(F91+S88,Iltasatu_taulukot!$H$2:$L$11,4)</f>
        <v>mmmm</v>
      </c>
    </row>
    <row r="92" spans="3:21" ht="16.2" thickBot="1">
      <c r="C92" s="381" t="s">
        <v>4</v>
      </c>
      <c r="D92" s="355"/>
      <c r="E92" s="356"/>
      <c r="F92" s="809">
        <v>5</v>
      </c>
      <c r="G92" s="380" t="str">
        <f>VLOOKUP(F92+S88,Iltasatu_taulukot!$H$2:$J$11,3)</f>
        <v>legendaarinen</v>
      </c>
      <c r="H92" s="380"/>
      <c r="I92" s="380"/>
      <c r="J92" s="1052" t="s">
        <v>196</v>
      </c>
      <c r="K92" s="1052"/>
      <c r="L92" s="1052"/>
      <c r="M92" s="1052"/>
      <c r="N92" s="380"/>
      <c r="O92" s="380" t="s">
        <v>2258</v>
      </c>
      <c r="P92" s="380"/>
      <c r="Q92" s="380"/>
      <c r="R92" s="380"/>
      <c r="S92" s="380"/>
      <c r="T92" s="380"/>
      <c r="U92" s="810" t="str">
        <f>VLOOKUP(F92+S88,Iltasatu_taulukot!$H$2:$L$11,4)</f>
        <v>mmmmmm</v>
      </c>
    </row>
    <row r="93" spans="3:21" ht="15" thickBot="1">
      <c r="C93" s="419" t="s">
        <v>672</v>
      </c>
      <c r="D93" s="420"/>
      <c r="E93" s="420"/>
      <c r="F93" s="420"/>
      <c r="G93" s="420"/>
      <c r="H93" s="420"/>
      <c r="I93" s="420"/>
      <c r="J93" s="421" t="s">
        <v>516</v>
      </c>
      <c r="K93" s="421"/>
      <c r="L93" s="1053"/>
      <c r="M93" s="1053"/>
      <c r="N93" s="434"/>
      <c r="O93" s="421"/>
      <c r="P93" s="421"/>
      <c r="Q93" s="421"/>
      <c r="R93" s="421"/>
      <c r="S93" s="421"/>
      <c r="T93" s="421"/>
      <c r="U93" s="422"/>
    </row>
    <row r="94" spans="3:21">
      <c r="C94" s="908" t="s">
        <v>2048</v>
      </c>
      <c r="D94" s="24"/>
      <c r="E94" s="24"/>
      <c r="F94" s="24"/>
      <c r="G94" s="801" t="s">
        <v>1171</v>
      </c>
      <c r="H94" s="24"/>
      <c r="I94" s="3" t="s">
        <v>2049</v>
      </c>
      <c r="J94" s="3"/>
      <c r="K94" s="3"/>
      <c r="L94" s="3"/>
      <c r="M94" s="3"/>
      <c r="N94" s="3"/>
      <c r="O94" s="3"/>
      <c r="P94" s="3"/>
      <c r="Q94" s="3"/>
      <c r="R94" s="3"/>
      <c r="S94" s="3"/>
      <c r="T94" s="3"/>
      <c r="U94" s="124"/>
    </row>
    <row r="95" spans="3:21" ht="15" thickBot="1">
      <c r="C95" s="429"/>
      <c r="D95" s="32"/>
      <c r="E95" s="32"/>
      <c r="F95" s="32"/>
      <c r="G95" s="239"/>
      <c r="H95" s="32"/>
      <c r="I95" s="32"/>
      <c r="J95" s="417"/>
      <c r="K95" s="417"/>
      <c r="L95" s="417"/>
      <c r="M95" s="417"/>
      <c r="N95" s="417"/>
      <c r="O95" s="417"/>
      <c r="P95" s="417"/>
      <c r="Q95" s="417"/>
      <c r="R95" s="417"/>
      <c r="S95" s="417"/>
      <c r="T95" s="417"/>
      <c r="U95" s="418"/>
    </row>
    <row r="96" spans="3:21" ht="15" thickBot="1">
      <c r="C96" s="69"/>
      <c r="D96" s="69"/>
      <c r="E96" s="69"/>
      <c r="F96" s="69"/>
      <c r="G96" s="69"/>
      <c r="H96" s="69"/>
      <c r="I96" s="69"/>
      <c r="J96" s="69"/>
      <c r="K96" s="69"/>
      <c r="L96" s="69"/>
      <c r="M96" s="69"/>
      <c r="N96" s="69"/>
      <c r="O96" s="69"/>
      <c r="P96" s="69"/>
      <c r="Q96" s="69"/>
      <c r="R96" s="69"/>
      <c r="S96" s="69"/>
      <c r="T96" s="69"/>
      <c r="U96" s="69"/>
    </row>
    <row r="97" spans="3:26" ht="15.6" thickBot="1">
      <c r="C97" s="609" t="s">
        <v>1775</v>
      </c>
      <c r="D97" s="3"/>
      <c r="E97" s="3"/>
      <c r="F97" s="435" t="s">
        <v>1297</v>
      </c>
      <c r="G97" s="26"/>
      <c r="H97" s="1084" t="s">
        <v>42</v>
      </c>
      <c r="I97" s="1085"/>
      <c r="J97" s="1085"/>
      <c r="K97" s="1086"/>
      <c r="L97" s="182" t="s">
        <v>506</v>
      </c>
      <c r="M97" s="183"/>
      <c r="N97" s="1094" t="s">
        <v>56</v>
      </c>
      <c r="O97" s="1094"/>
      <c r="P97" s="1094"/>
      <c r="Q97" s="1094"/>
      <c r="R97" s="1095"/>
      <c r="S97" s="3">
        <f>VLOOKUP(N97,Iltasatu_taulukot!$N$3:$O$7,2)</f>
        <v>2</v>
      </c>
      <c r="T97" s="3"/>
      <c r="U97" s="3"/>
    </row>
    <row r="98" spans="3:26" ht="15" thickBot="1">
      <c r="C98" s="414" t="s">
        <v>2251</v>
      </c>
      <c r="D98" s="415"/>
      <c r="E98" s="416"/>
      <c r="F98" s="414"/>
      <c r="G98" s="415"/>
      <c r="H98" s="415"/>
      <c r="I98" s="415" t="s">
        <v>2046</v>
      </c>
      <c r="J98" s="415"/>
      <c r="K98" s="415"/>
      <c r="L98" s="415"/>
      <c r="M98" s="415"/>
      <c r="N98" s="415"/>
      <c r="O98" s="415"/>
      <c r="P98" s="415"/>
      <c r="Q98" s="415"/>
      <c r="R98" s="415"/>
      <c r="S98" s="415"/>
      <c r="T98" s="415"/>
      <c r="U98" s="416"/>
    </row>
    <row r="99" spans="3:26" ht="16.2" thickBot="1">
      <c r="C99" s="412" t="s">
        <v>6</v>
      </c>
      <c r="D99" s="198"/>
      <c r="E99" s="351"/>
      <c r="F99" s="809">
        <v>4</v>
      </c>
      <c r="G99" s="380" t="str">
        <f>VLOOKUP(F99+S97,Iltasatu_taulukot!$H$2:$J$11,3)</f>
        <v>legendaarinen</v>
      </c>
      <c r="H99" s="380"/>
      <c r="I99" s="380"/>
      <c r="J99" s="1052" t="s">
        <v>44</v>
      </c>
      <c r="K99" s="1052"/>
      <c r="L99" s="1052"/>
      <c r="M99" s="1052"/>
      <c r="N99" s="380" t="s">
        <v>1771</v>
      </c>
      <c r="O99" s="380"/>
      <c r="P99" s="380"/>
      <c r="Q99" s="380"/>
      <c r="R99" s="380"/>
      <c r="S99" s="380"/>
      <c r="T99" s="380"/>
      <c r="U99" s="810" t="str">
        <f>VLOOKUP(F99+S97,Iltasatu_taulukot!$H$2:$L$11,4)</f>
        <v>mmmmmm</v>
      </c>
    </row>
    <row r="100" spans="3:26" ht="16.2" thickBot="1">
      <c r="C100" s="413" t="s">
        <v>4</v>
      </c>
      <c r="D100" s="2"/>
      <c r="E100" s="353"/>
      <c r="F100" s="809">
        <v>5</v>
      </c>
      <c r="G100" s="380" t="str">
        <f>VLOOKUP(F100+S97,Iltasatu_taulukot!$H$2:$J$11,3)</f>
        <v>eeppinen</v>
      </c>
      <c r="H100" s="380"/>
      <c r="I100" s="380"/>
      <c r="J100" s="1052" t="s">
        <v>45</v>
      </c>
      <c r="K100" s="1052"/>
      <c r="L100" s="1052"/>
      <c r="M100" s="1052"/>
      <c r="N100" s="380" t="s">
        <v>1774</v>
      </c>
      <c r="O100" s="380"/>
      <c r="P100" s="380"/>
      <c r="Q100" s="380"/>
      <c r="R100" s="380"/>
      <c r="S100" s="380"/>
      <c r="T100" s="380"/>
      <c r="U100" s="810" t="str">
        <f>VLOOKUP(F100+S97,Iltasatu_taulukot!$H$2:$L$11,4)</f>
        <v>mmmmmmm</v>
      </c>
    </row>
    <row r="101" spans="3:26" ht="16.2" thickBot="1">
      <c r="C101" s="381" t="s">
        <v>2168</v>
      </c>
      <c r="D101" s="355"/>
      <c r="E101" s="356"/>
      <c r="F101" s="809">
        <v>3</v>
      </c>
      <c r="G101" s="380" t="str">
        <f>VLOOKUP(F101+S97,Iltasatu_taulukot!$H$2:$J$11,3)</f>
        <v>uskomaton</v>
      </c>
      <c r="H101" s="380"/>
      <c r="I101" s="380"/>
      <c r="J101" s="1052" t="s">
        <v>196</v>
      </c>
      <c r="K101" s="1052"/>
      <c r="L101" s="1052"/>
      <c r="M101" s="1052"/>
      <c r="N101" s="380" t="s">
        <v>1757</v>
      </c>
      <c r="O101" s="380"/>
      <c r="P101" s="380"/>
      <c r="Q101" s="380"/>
      <c r="R101" s="380"/>
      <c r="S101" s="380"/>
      <c r="T101" s="380"/>
      <c r="U101" s="810" t="str">
        <f>VLOOKUP(F101+S97,Iltasatu_taulukot!$H$2:$L$11,4)</f>
        <v>mmmmm</v>
      </c>
    </row>
    <row r="102" spans="3:26" ht="15" thickBot="1">
      <c r="C102" s="419" t="s">
        <v>672</v>
      </c>
      <c r="D102" s="420"/>
      <c r="E102" s="420"/>
      <c r="F102" s="420"/>
      <c r="G102" s="420"/>
      <c r="H102" s="420"/>
      <c r="I102" s="420"/>
      <c r="J102" s="421"/>
      <c r="K102" s="421"/>
      <c r="L102" s="1053"/>
      <c r="M102" s="1053"/>
      <c r="N102" s="434"/>
      <c r="O102" s="421"/>
      <c r="P102" s="421"/>
      <c r="Q102" s="421"/>
      <c r="R102" s="421"/>
      <c r="S102" s="421"/>
      <c r="T102" s="421"/>
      <c r="U102" s="422"/>
    </row>
    <row r="103" spans="3:26">
      <c r="C103" s="29" t="s">
        <v>1776</v>
      </c>
      <c r="D103" s="24"/>
      <c r="E103" s="24"/>
      <c r="F103" s="24"/>
      <c r="G103" s="608"/>
      <c r="H103" s="24"/>
      <c r="I103" s="3"/>
      <c r="J103" s="3"/>
      <c r="K103" s="3"/>
      <c r="L103" s="3"/>
      <c r="M103" s="3"/>
      <c r="N103" s="3"/>
      <c r="O103" s="3"/>
      <c r="P103" s="3"/>
      <c r="Q103" s="3"/>
      <c r="R103" s="3"/>
      <c r="S103" s="3"/>
      <c r="T103" s="3"/>
      <c r="U103" s="124"/>
    </row>
    <row r="104" spans="3:26" ht="15" thickBot="1">
      <c r="C104" s="429"/>
      <c r="D104" s="32"/>
      <c r="E104" s="32"/>
      <c r="F104" s="32"/>
      <c r="G104" s="239"/>
      <c r="H104" s="32"/>
      <c r="I104" s="32"/>
      <c r="J104" s="417"/>
      <c r="K104" s="417"/>
      <c r="L104" s="417"/>
      <c r="M104" s="417"/>
      <c r="N104" s="417"/>
      <c r="O104" s="417"/>
      <c r="P104" s="417"/>
      <c r="Q104" s="417"/>
      <c r="R104" s="417"/>
      <c r="S104" s="417"/>
      <c r="T104" s="417"/>
      <c r="U104" s="418"/>
    </row>
    <row r="105" spans="3:26" ht="15" thickBot="1"/>
    <row r="106" spans="3:26" ht="15" thickBot="1">
      <c r="H106" s="3" t="s">
        <v>1735</v>
      </c>
      <c r="I106" s="3"/>
      <c r="J106" s="3"/>
      <c r="K106" s="435" t="s">
        <v>1297</v>
      </c>
      <c r="L106" s="26"/>
      <c r="M106" s="1096" t="s">
        <v>3</v>
      </c>
      <c r="N106" s="1097"/>
      <c r="O106" s="1097"/>
      <c r="P106" s="1097"/>
      <c r="Q106" s="182" t="s">
        <v>506</v>
      </c>
      <c r="R106" s="183"/>
      <c r="S106" s="1087" t="s">
        <v>57</v>
      </c>
      <c r="T106" s="1087"/>
      <c r="U106" s="1087"/>
      <c r="V106" s="1087"/>
      <c r="W106" s="1088"/>
      <c r="X106" s="3">
        <f>VLOOKUP(S106,Iltasatu_taulukot!$N$3:$O$7,2)</f>
        <v>3</v>
      </c>
      <c r="Y106" s="3"/>
      <c r="Z106" s="3"/>
    </row>
    <row r="107" spans="3:26" ht="15" thickBot="1">
      <c r="H107" s="414" t="s">
        <v>2044</v>
      </c>
      <c r="I107" s="415"/>
      <c r="J107" s="416"/>
      <c r="K107" s="414" t="s">
        <v>1758</v>
      </c>
      <c r="L107" s="415"/>
      <c r="M107" s="415"/>
      <c r="N107" s="415"/>
      <c r="O107" s="415"/>
      <c r="P107" s="415"/>
      <c r="Q107" s="415"/>
      <c r="R107" s="415"/>
      <c r="S107" s="415"/>
      <c r="T107" s="415"/>
      <c r="U107" s="421"/>
      <c r="V107" s="415"/>
      <c r="W107" s="415">
        <v>3</v>
      </c>
      <c r="X107" s="415" t="s">
        <v>2047</v>
      </c>
      <c r="Y107" s="415"/>
      <c r="Z107" s="416"/>
    </row>
    <row r="108" spans="3:26" ht="16.2" thickBot="1">
      <c r="H108" s="803" t="s">
        <v>13</v>
      </c>
      <c r="I108" s="198"/>
      <c r="J108" s="804"/>
      <c r="K108" s="809">
        <v>3</v>
      </c>
      <c r="L108" s="380" t="str">
        <f>VLOOKUP(K108+X106,Iltasatu_taulukot!$H$2:$J$11,3)</f>
        <v>legendaarinen</v>
      </c>
      <c r="M108" s="380"/>
      <c r="N108" s="380"/>
      <c r="O108" s="1052" t="s">
        <v>49</v>
      </c>
      <c r="P108" s="1052"/>
      <c r="Q108" s="1052"/>
      <c r="R108" s="1052"/>
      <c r="S108" s="380" t="s">
        <v>1734</v>
      </c>
      <c r="T108" s="380"/>
      <c r="U108" s="380"/>
      <c r="V108" s="380"/>
      <c r="W108" s="380" t="s">
        <v>2066</v>
      </c>
      <c r="X108" s="380"/>
      <c r="Y108" s="380"/>
      <c r="Z108" s="810" t="str">
        <f>VLOOKUP(K108+X106,Iltasatu_taulukot!$H$2:$L$11,4)</f>
        <v>mmmmmm</v>
      </c>
    </row>
    <row r="109" spans="3:26" ht="16.2" thickBot="1">
      <c r="H109" s="805" t="s">
        <v>6</v>
      </c>
      <c r="I109" s="806"/>
      <c r="J109" s="353"/>
      <c r="K109" s="809">
        <v>4</v>
      </c>
      <c r="L109" s="380" t="str">
        <f>VLOOKUP(K109+X106,Iltasatu_taulukot!$H$2:$J$11,3)</f>
        <v>eeppinen</v>
      </c>
      <c r="M109" s="380"/>
      <c r="N109" s="380"/>
      <c r="O109" s="1052" t="s">
        <v>44</v>
      </c>
      <c r="P109" s="1052"/>
      <c r="Q109" s="1052"/>
      <c r="R109" s="1052"/>
      <c r="S109" s="380" t="s">
        <v>1733</v>
      </c>
      <c r="T109" s="380"/>
      <c r="U109" s="380"/>
      <c r="V109" s="380"/>
      <c r="W109" s="380" t="s">
        <v>2067</v>
      </c>
      <c r="X109" s="380"/>
      <c r="Y109" s="380"/>
      <c r="Z109" s="810" t="str">
        <f>VLOOKUP(K109+X106,Iltasatu_taulukot!$H$2:$L$11,4)</f>
        <v>mmmmmmm</v>
      </c>
    </row>
    <row r="110" spans="3:26" ht="16.2" thickBot="1">
      <c r="H110" s="381" t="s">
        <v>4</v>
      </c>
      <c r="I110" s="355"/>
      <c r="J110" s="356"/>
      <c r="K110" s="809">
        <v>5</v>
      </c>
      <c r="L110" s="380" t="str">
        <f>VLOOKUP(K110+X106,Iltasatu_taulukot!$H$2:$J$11,3)</f>
        <v>tarumainen</v>
      </c>
      <c r="M110" s="380"/>
      <c r="N110" s="380"/>
      <c r="O110" s="1052" t="s">
        <v>196</v>
      </c>
      <c r="P110" s="1052"/>
      <c r="Q110" s="1052"/>
      <c r="R110" s="1052"/>
      <c r="S110" s="380" t="s">
        <v>1654</v>
      </c>
      <c r="T110" s="380"/>
      <c r="U110" s="380"/>
      <c r="V110" s="380"/>
      <c r="W110" s="380" t="s">
        <v>2068</v>
      </c>
      <c r="X110" s="380"/>
      <c r="Y110" s="380"/>
      <c r="Z110" s="810" t="str">
        <f>VLOOKUP(K110+X106,Iltasatu_taulukot!$H$2:$L$11,4)</f>
        <v>mmmmmmmm</v>
      </c>
    </row>
    <row r="111" spans="3:26" ht="15" thickBot="1">
      <c r="H111" s="419" t="s">
        <v>672</v>
      </c>
      <c r="I111" s="420"/>
      <c r="J111" s="420"/>
      <c r="K111" s="420"/>
      <c r="L111" s="420"/>
      <c r="M111" s="420"/>
      <c r="N111" s="420"/>
      <c r="O111" s="421" t="s">
        <v>516</v>
      </c>
      <c r="P111" s="421"/>
      <c r="Q111" s="1053"/>
      <c r="R111" s="1053"/>
      <c r="S111" s="610"/>
      <c r="T111" s="421"/>
      <c r="U111" s="421"/>
      <c r="V111" s="421"/>
      <c r="W111" s="421"/>
      <c r="X111" s="421"/>
      <c r="Y111" s="421"/>
      <c r="Z111" s="422"/>
    </row>
    <row r="112" spans="3:26">
      <c r="H112" s="635" t="s">
        <v>8</v>
      </c>
      <c r="I112" s="436"/>
      <c r="J112" s="436"/>
      <c r="K112" s="436"/>
      <c r="L112" s="437" t="s">
        <v>499</v>
      </c>
      <c r="M112" s="436"/>
      <c r="N112" s="436"/>
      <c r="O112" s="624" t="s">
        <v>1731</v>
      </c>
      <c r="P112" s="624"/>
      <c r="Q112" s="624"/>
      <c r="R112" s="624"/>
      <c r="S112" s="624"/>
      <c r="T112" s="624"/>
      <c r="U112" s="624"/>
      <c r="V112" s="624"/>
      <c r="W112" s="624"/>
      <c r="X112" s="624"/>
      <c r="Y112" s="624"/>
      <c r="Z112" s="807"/>
    </row>
    <row r="113" spans="8:34" ht="15" thickBot="1">
      <c r="H113" s="431"/>
      <c r="I113" s="32"/>
      <c r="J113" s="32"/>
      <c r="K113" s="32"/>
      <c r="L113" s="239"/>
      <c r="M113" s="32"/>
      <c r="N113" s="32"/>
      <c r="O113" s="417"/>
      <c r="P113" s="417"/>
      <c r="Q113" s="417"/>
      <c r="R113" s="417"/>
      <c r="S113" s="417"/>
      <c r="T113" s="417"/>
      <c r="U113" s="417"/>
      <c r="V113" s="417"/>
      <c r="W113" s="417"/>
      <c r="X113" s="417"/>
      <c r="Y113" s="417"/>
      <c r="Z113" s="808"/>
    </row>
    <row r="114" spans="8:34">
      <c r="H114" s="69" t="s">
        <v>2214</v>
      </c>
      <c r="I114" s="69"/>
      <c r="J114" s="69"/>
      <c r="K114" s="69"/>
      <c r="L114" s="69"/>
      <c r="M114" s="69"/>
      <c r="N114" s="69"/>
      <c r="O114" s="69"/>
      <c r="P114" s="69"/>
      <c r="Q114" s="69"/>
      <c r="R114" s="69"/>
      <c r="S114" s="69"/>
      <c r="T114" s="69"/>
      <c r="U114" s="69"/>
      <c r="V114" s="69"/>
      <c r="W114" s="69"/>
      <c r="X114" s="69"/>
      <c r="Y114" s="69"/>
      <c r="Z114" s="69"/>
      <c r="AA114" t="s">
        <v>2109</v>
      </c>
    </row>
    <row r="115" spans="8:34">
      <c r="H115" s="899">
        <v>0</v>
      </c>
      <c r="I115" s="899" t="s">
        <v>2215</v>
      </c>
      <c r="J115" s="899"/>
      <c r="K115" s="899"/>
      <c r="L115" s="899"/>
      <c r="M115" s="899"/>
      <c r="N115" s="899"/>
      <c r="O115" s="899"/>
      <c r="P115" s="899"/>
      <c r="Q115" s="899"/>
      <c r="R115" s="899"/>
      <c r="S115" s="899"/>
      <c r="T115" s="899"/>
      <c r="U115" s="899"/>
      <c r="V115" s="899"/>
      <c r="W115" s="899"/>
      <c r="X115" s="899"/>
      <c r="Y115" s="899"/>
      <c r="Z115" s="899"/>
      <c r="AA115" s="3"/>
      <c r="AB115" s="3"/>
      <c r="AC115" s="3"/>
      <c r="AD115" s="3"/>
      <c r="AE115" s="3"/>
    </row>
    <row r="116" spans="8:34">
      <c r="H116" s="900">
        <v>1</v>
      </c>
      <c r="I116" s="900" t="s">
        <v>2216</v>
      </c>
      <c r="J116" s="900"/>
      <c r="K116" s="900"/>
      <c r="L116" s="900"/>
      <c r="M116" s="900"/>
      <c r="N116" s="900"/>
      <c r="O116" s="900"/>
      <c r="P116" s="900"/>
      <c r="Q116" s="900"/>
      <c r="R116" s="900"/>
      <c r="S116" s="900"/>
      <c r="T116" s="900"/>
      <c r="U116" s="900"/>
      <c r="V116" s="900"/>
      <c r="W116" s="900"/>
      <c r="X116" s="900"/>
      <c r="Y116" s="900"/>
      <c r="Z116" s="900"/>
      <c r="AA116" s="3"/>
      <c r="AB116" s="3"/>
      <c r="AC116" s="3"/>
      <c r="AD116" s="3"/>
      <c r="AE116" s="3"/>
    </row>
    <row r="117" spans="8:34">
      <c r="H117" s="900">
        <v>2</v>
      </c>
      <c r="I117" s="900" t="s">
        <v>2217</v>
      </c>
      <c r="J117" s="900"/>
      <c r="K117" s="900"/>
      <c r="L117" s="900"/>
      <c r="M117" s="900"/>
      <c r="N117" s="900"/>
      <c r="O117" s="900"/>
      <c r="P117" s="900"/>
      <c r="Q117" s="900"/>
      <c r="R117" s="900"/>
      <c r="S117" s="900"/>
      <c r="T117" s="900"/>
      <c r="U117" s="900"/>
      <c r="V117" s="900"/>
      <c r="W117" s="900"/>
      <c r="X117" s="900"/>
      <c r="Y117" s="900"/>
      <c r="Z117" s="900"/>
      <c r="AA117" s="3"/>
      <c r="AB117" s="3"/>
      <c r="AC117" s="3"/>
      <c r="AD117" s="3"/>
      <c r="AE117" s="3"/>
    </row>
    <row r="118" spans="8:34">
      <c r="H118" s="900">
        <v>3</v>
      </c>
      <c r="I118" s="900" t="s">
        <v>2199</v>
      </c>
      <c r="J118" s="900"/>
      <c r="K118" s="900"/>
      <c r="L118" s="900"/>
      <c r="M118" s="900"/>
      <c r="N118" s="900"/>
      <c r="O118" s="900"/>
      <c r="P118" s="900"/>
      <c r="Q118" s="900"/>
      <c r="R118" s="900"/>
      <c r="S118" s="900"/>
      <c r="T118" s="900"/>
      <c r="U118" s="900"/>
      <c r="V118" s="900"/>
      <c r="W118" s="900"/>
      <c r="X118" s="900"/>
      <c r="Y118" s="900"/>
      <c r="Z118" s="900"/>
      <c r="AA118" s="3"/>
      <c r="AB118" s="3"/>
      <c r="AC118" s="3"/>
      <c r="AD118" s="3"/>
      <c r="AE118" s="3"/>
    </row>
    <row r="119" spans="8:34">
      <c r="H119" s="900">
        <v>4</v>
      </c>
      <c r="I119" s="900" t="s">
        <v>2218</v>
      </c>
      <c r="J119" s="900"/>
      <c r="K119" s="900"/>
      <c r="L119" s="900"/>
      <c r="M119" s="900"/>
      <c r="N119" s="900"/>
      <c r="O119" s="900"/>
      <c r="P119" s="900"/>
      <c r="Q119" s="900"/>
      <c r="R119" s="900"/>
      <c r="S119" s="900"/>
      <c r="T119" s="900"/>
      <c r="U119" s="900"/>
      <c r="V119" s="900"/>
      <c r="W119" s="900"/>
      <c r="X119" s="900"/>
      <c r="Y119" s="900"/>
      <c r="Z119" s="900"/>
      <c r="AA119" s="3"/>
      <c r="AB119" s="3"/>
      <c r="AC119" s="3"/>
      <c r="AD119" s="3"/>
      <c r="AE119" s="3"/>
    </row>
    <row r="120" spans="8:34">
      <c r="H120" s="900">
        <v>5</v>
      </c>
      <c r="I120" s="900" t="s">
        <v>2219</v>
      </c>
      <c r="J120" s="900"/>
      <c r="K120" s="900"/>
      <c r="L120" s="900"/>
      <c r="M120" s="900"/>
      <c r="N120" s="900"/>
      <c r="O120" s="900"/>
      <c r="P120" s="900"/>
      <c r="Q120" s="900"/>
      <c r="R120" s="900"/>
      <c r="S120" s="900"/>
      <c r="T120" s="900"/>
      <c r="U120" s="900"/>
      <c r="V120" s="900"/>
      <c r="W120" s="900"/>
      <c r="X120" s="900"/>
      <c r="Y120" s="900"/>
      <c r="Z120" s="900"/>
      <c r="AA120" s="3"/>
      <c r="AB120" s="3"/>
      <c r="AC120" s="3"/>
      <c r="AD120" s="3"/>
      <c r="AE120" s="3"/>
    </row>
    <row r="121" spans="8:34">
      <c r="H121" s="900">
        <v>6</v>
      </c>
      <c r="I121" s="900" t="s">
        <v>1481</v>
      </c>
      <c r="J121" s="900"/>
      <c r="K121" s="900"/>
      <c r="L121" s="900"/>
      <c r="M121" s="900"/>
      <c r="N121" s="900"/>
      <c r="O121" s="900"/>
      <c r="P121" s="900"/>
      <c r="Q121" s="900"/>
      <c r="R121" s="900"/>
      <c r="S121" s="900"/>
      <c r="T121" s="900"/>
      <c r="U121" s="900"/>
      <c r="V121" s="900"/>
      <c r="W121" s="900"/>
      <c r="X121" s="900"/>
      <c r="Y121" s="900"/>
      <c r="Z121" s="900"/>
      <c r="AA121" s="3"/>
      <c r="AB121" s="3"/>
      <c r="AC121" s="3"/>
      <c r="AD121" s="3"/>
      <c r="AE121" s="3"/>
    </row>
    <row r="122" spans="8:34">
      <c r="H122" s="900">
        <v>7</v>
      </c>
      <c r="I122" s="900" t="s">
        <v>2222</v>
      </c>
      <c r="J122" s="900"/>
      <c r="K122" s="900"/>
      <c r="L122" s="900"/>
      <c r="M122" s="900"/>
      <c r="N122" s="900"/>
      <c r="O122" s="900"/>
      <c r="P122" s="900"/>
      <c r="Q122" s="900"/>
      <c r="R122" s="900"/>
      <c r="S122" s="900"/>
      <c r="T122" s="900"/>
      <c r="U122" s="900"/>
      <c r="V122" s="900"/>
      <c r="W122" s="900"/>
      <c r="X122" s="900"/>
      <c r="Y122" s="900"/>
      <c r="Z122" s="900"/>
      <c r="AA122" s="3"/>
      <c r="AB122" s="3"/>
      <c r="AC122" s="3"/>
      <c r="AD122" s="3"/>
      <c r="AE122" s="3"/>
    </row>
    <row r="123" spans="8:34">
      <c r="H123" s="900">
        <v>8</v>
      </c>
      <c r="I123" s="900" t="s">
        <v>2220</v>
      </c>
      <c r="J123" s="900"/>
      <c r="K123" s="900"/>
      <c r="L123" s="900"/>
      <c r="M123" s="900"/>
      <c r="N123" s="900"/>
      <c r="O123" s="900"/>
      <c r="P123" s="900"/>
      <c r="Q123" s="900"/>
      <c r="R123" s="900"/>
      <c r="S123" s="900"/>
      <c r="T123" s="900"/>
      <c r="U123" s="900"/>
      <c r="V123" s="900"/>
      <c r="W123" s="900"/>
      <c r="X123" s="900"/>
      <c r="Y123" s="900"/>
      <c r="Z123" s="900"/>
      <c r="AA123" s="3"/>
      <c r="AB123" s="3"/>
      <c r="AC123" s="3"/>
      <c r="AD123" s="3"/>
      <c r="AE123" s="3"/>
    </row>
    <row r="124" spans="8:34" ht="16.8" thickBot="1">
      <c r="H124" s="900">
        <v>9</v>
      </c>
      <c r="I124" s="900" t="s">
        <v>2221</v>
      </c>
      <c r="J124" s="900"/>
      <c r="K124" s="900"/>
      <c r="L124" s="900"/>
      <c r="M124" s="900"/>
      <c r="N124" s="900"/>
      <c r="O124" s="900"/>
      <c r="P124" s="900"/>
      <c r="Q124" s="900"/>
      <c r="R124" s="900"/>
      <c r="S124" s="900"/>
      <c r="T124" s="900"/>
      <c r="U124" s="900"/>
      <c r="V124" s="900"/>
      <c r="W124" s="900"/>
      <c r="X124" s="900"/>
      <c r="Y124" s="900"/>
      <c r="Z124" s="900"/>
      <c r="AA124" s="3"/>
      <c r="AB124" s="3"/>
      <c r="AC124" s="3"/>
      <c r="AD124" s="3"/>
      <c r="AE124" s="3"/>
      <c r="AH124" s="907" t="s">
        <v>2249</v>
      </c>
    </row>
    <row r="125" spans="8:34" ht="15" thickBot="1">
      <c r="H125" s="900">
        <v>10</v>
      </c>
      <c r="I125" s="900" t="s">
        <v>1474</v>
      </c>
      <c r="J125" s="900"/>
      <c r="K125" s="900"/>
      <c r="L125" s="900"/>
      <c r="M125" s="900"/>
      <c r="N125" s="900"/>
      <c r="O125" s="900"/>
      <c r="P125" s="900"/>
      <c r="Q125" s="900"/>
      <c r="R125" s="900"/>
      <c r="S125" s="900"/>
      <c r="T125" s="900"/>
      <c r="U125" s="900"/>
      <c r="V125" s="900"/>
      <c r="W125" s="900"/>
      <c r="X125" s="900"/>
      <c r="Y125" s="900"/>
      <c r="Z125" s="900"/>
      <c r="AA125" s="3"/>
      <c r="AB125" s="3"/>
      <c r="AC125" s="3"/>
      <c r="AD125" s="3"/>
      <c r="AE125" s="3"/>
      <c r="AH125" s="414" t="s">
        <v>2127</v>
      </c>
    </row>
    <row r="126" spans="8:34">
      <c r="H126" s="3"/>
      <c r="I126" s="3"/>
      <c r="J126" s="3"/>
      <c r="K126" s="3"/>
      <c r="L126" s="3"/>
      <c r="M126" s="3"/>
      <c r="N126" s="3"/>
      <c r="O126" s="3"/>
      <c r="P126" s="3"/>
      <c r="Q126" s="3"/>
      <c r="R126" s="3"/>
      <c r="S126" s="3"/>
      <c r="T126" s="3"/>
      <c r="U126" s="3"/>
      <c r="V126" s="3"/>
      <c r="W126" s="3"/>
      <c r="X126" s="3"/>
      <c r="Y126" s="3"/>
      <c r="Z126" s="3"/>
      <c r="AA126" s="3"/>
      <c r="AB126" s="3"/>
      <c r="AC126" s="3"/>
      <c r="AD126" s="3"/>
      <c r="AE126" s="3"/>
      <c r="AH126" s="412" t="s">
        <v>13</v>
      </c>
    </row>
    <row r="127" spans="8:34" ht="15" thickBot="1">
      <c r="AH127" s="413" t="s">
        <v>4</v>
      </c>
    </row>
    <row r="128" spans="8:34" ht="15" thickBot="1">
      <c r="H128" s="182" t="s">
        <v>1778</v>
      </c>
      <c r="I128" s="183"/>
      <c r="J128" s="183"/>
      <c r="K128" s="902" t="s">
        <v>1297</v>
      </c>
      <c r="L128" s="604"/>
      <c r="M128" s="1084" t="s">
        <v>43</v>
      </c>
      <c r="N128" s="1085"/>
      <c r="O128" s="1085"/>
      <c r="P128" s="1086"/>
      <c r="Q128" s="182" t="s">
        <v>506</v>
      </c>
      <c r="R128" s="183"/>
      <c r="S128" s="1087" t="s">
        <v>57</v>
      </c>
      <c r="T128" s="1087"/>
      <c r="U128" s="1087"/>
      <c r="V128" s="1087"/>
      <c r="W128" s="1088"/>
      <c r="X128" s="183">
        <f>VLOOKUP(S128,Iltasatu_taulukot!$N$3:$O$7,2)</f>
        <v>3</v>
      </c>
      <c r="Y128" s="183"/>
      <c r="Z128" s="210"/>
      <c r="AH128" s="381" t="s">
        <v>6</v>
      </c>
    </row>
    <row r="129" spans="3:52" ht="15" thickBot="1">
      <c r="H129" s="414" t="s">
        <v>1777</v>
      </c>
      <c r="I129" s="415"/>
      <c r="J129" s="416"/>
      <c r="K129" s="414"/>
      <c r="L129" s="415"/>
      <c r="M129" s="415"/>
      <c r="N129" s="415"/>
      <c r="O129" s="415"/>
      <c r="P129" s="415"/>
      <c r="Q129" s="415"/>
      <c r="R129" s="415"/>
      <c r="S129" s="415"/>
      <c r="T129" s="415"/>
      <c r="U129" s="421"/>
      <c r="V129" s="415"/>
      <c r="W129" s="415"/>
      <c r="X129" s="415"/>
      <c r="Y129" s="415"/>
      <c r="Z129" s="416"/>
      <c r="AH129" s="419" t="s">
        <v>672</v>
      </c>
    </row>
    <row r="130" spans="3:52" ht="16.2" thickBot="1">
      <c r="H130" s="412" t="s">
        <v>4</v>
      </c>
      <c r="I130" s="198"/>
      <c r="J130" s="351"/>
      <c r="K130" s="809">
        <v>5</v>
      </c>
      <c r="L130" s="380" t="str">
        <f>VLOOKUP(K130+X128,Iltasatu_taulukot!$H$2:$J$11,3)</f>
        <v>tarumainen</v>
      </c>
      <c r="M130" s="380"/>
      <c r="N130" s="380"/>
      <c r="O130" s="1052" t="s">
        <v>196</v>
      </c>
      <c r="P130" s="1052"/>
      <c r="Q130" s="1052"/>
      <c r="R130" s="1052"/>
      <c r="S130" s="380"/>
      <c r="T130" s="380" t="s">
        <v>2036</v>
      </c>
      <c r="U130" s="380"/>
      <c r="V130" s="380"/>
      <c r="W130" s="380"/>
      <c r="X130" s="380"/>
      <c r="Y130" s="380"/>
      <c r="Z130" s="810" t="str">
        <f>VLOOKUP(K130+X128,Iltasatu_taulukot!$H$2:$L$11,4)</f>
        <v>mmmmmmmm</v>
      </c>
      <c r="AH130" s="29" t="s">
        <v>172</v>
      </c>
    </row>
    <row r="131" spans="3:52" ht="16.2" thickBot="1">
      <c r="H131" s="413" t="s">
        <v>13</v>
      </c>
      <c r="I131" s="2"/>
      <c r="J131" s="353"/>
      <c r="K131" s="809">
        <v>4</v>
      </c>
      <c r="L131" s="380" t="str">
        <f>VLOOKUP(K131+X128,Iltasatu_taulukot!$H$2:$J$11,3)</f>
        <v>eeppinen</v>
      </c>
      <c r="M131" s="380"/>
      <c r="N131" s="380"/>
      <c r="O131" s="1052" t="s">
        <v>46</v>
      </c>
      <c r="P131" s="1052"/>
      <c r="Q131" s="1052"/>
      <c r="R131" s="1052"/>
      <c r="S131" s="380"/>
      <c r="T131" s="380" t="s">
        <v>2035</v>
      </c>
      <c r="U131" s="380"/>
      <c r="V131" s="380"/>
      <c r="W131" s="380"/>
      <c r="X131" s="380"/>
      <c r="Y131" s="380"/>
      <c r="Z131" s="810" t="str">
        <f>VLOOKUP(K131+X128,Iltasatu_taulukot!$H$2:$L$11,4)</f>
        <v>mmmmmmm</v>
      </c>
      <c r="AH131" s="29" t="s">
        <v>2033</v>
      </c>
    </row>
    <row r="132" spans="3:52" ht="16.2" thickBot="1">
      <c r="H132" s="381" t="s">
        <v>2167</v>
      </c>
      <c r="I132" s="355"/>
      <c r="J132" s="356"/>
      <c r="K132" s="809">
        <v>3</v>
      </c>
      <c r="L132" s="380" t="str">
        <f>VLOOKUP(K132+X128,Iltasatu_taulukot!$H$2:$J$11,3)</f>
        <v>legendaarinen</v>
      </c>
      <c r="M132" s="380"/>
      <c r="N132" s="380"/>
      <c r="O132" s="1052" t="s">
        <v>49</v>
      </c>
      <c r="P132" s="1052"/>
      <c r="Q132" s="1052"/>
      <c r="R132" s="1052"/>
      <c r="S132" s="380"/>
      <c r="T132" s="380" t="s">
        <v>172</v>
      </c>
      <c r="U132" s="380"/>
      <c r="V132" s="380"/>
      <c r="W132" s="380"/>
      <c r="X132" s="380"/>
      <c r="Y132" s="380"/>
      <c r="Z132" s="810" t="str">
        <f>VLOOKUP(K132+X128,Iltasatu_taulukot!$H$2:$L$11,4)</f>
        <v>mmmmmm</v>
      </c>
      <c r="AH132" s="429" t="s">
        <v>9</v>
      </c>
    </row>
    <row r="133" spans="3:52" ht="15" thickBot="1">
      <c r="H133" s="419" t="s">
        <v>672</v>
      </c>
      <c r="I133" s="420"/>
      <c r="J133" s="420"/>
      <c r="K133" s="420"/>
      <c r="L133" s="420"/>
      <c r="M133" s="420"/>
      <c r="N133" s="420"/>
      <c r="O133" s="421" t="s">
        <v>516</v>
      </c>
      <c r="P133" s="421"/>
      <c r="Q133" s="1053"/>
      <c r="R133" s="1053"/>
      <c r="S133" s="1089"/>
      <c r="T133" s="1089"/>
      <c r="U133" s="1090"/>
      <c r="V133" s="1090"/>
      <c r="W133" s="421"/>
      <c r="X133" s="421"/>
      <c r="Y133" s="421"/>
      <c r="Z133" s="422"/>
      <c r="AH133" s="69" t="s">
        <v>2214</v>
      </c>
    </row>
    <row r="134" spans="3:52" ht="15" thickBot="1">
      <c r="H134" s="29" t="s">
        <v>172</v>
      </c>
      <c r="I134" s="24"/>
      <c r="J134" s="24"/>
      <c r="K134" s="24"/>
      <c r="L134" s="898" t="s">
        <v>499</v>
      </c>
      <c r="M134" s="24"/>
      <c r="N134" s="24"/>
      <c r="O134" s="3" t="s">
        <v>2230</v>
      </c>
      <c r="P134" s="3"/>
      <c r="Q134" s="3"/>
      <c r="R134" s="3"/>
      <c r="S134" s="3"/>
      <c r="T134" s="3"/>
      <c r="U134" s="3"/>
      <c r="V134" s="3"/>
      <c r="W134" s="3"/>
      <c r="X134" s="3"/>
      <c r="Y134" s="3"/>
      <c r="Z134" s="124"/>
      <c r="AH134" s="903">
        <v>0</v>
      </c>
    </row>
    <row r="135" spans="3:52" ht="15" thickBot="1">
      <c r="H135" s="29"/>
      <c r="I135" s="24"/>
      <c r="J135" s="24"/>
      <c r="K135" s="24"/>
      <c r="L135" s="898"/>
      <c r="M135" s="24"/>
      <c r="N135" s="24"/>
      <c r="O135" s="3" t="s">
        <v>1736</v>
      </c>
      <c r="P135" s="3"/>
      <c r="Q135" s="3"/>
      <c r="R135" s="3"/>
      <c r="S135" s="3"/>
      <c r="T135" s="3"/>
      <c r="U135" s="3"/>
      <c r="V135" s="3"/>
      <c r="W135" s="3"/>
      <c r="X135" s="3"/>
      <c r="Y135" s="3"/>
      <c r="Z135" s="124"/>
      <c r="AH135" s="904">
        <v>1</v>
      </c>
      <c r="AI135" s="69"/>
      <c r="AJ135" s="69"/>
      <c r="AK135" s="435"/>
      <c r="AL135" s="26"/>
      <c r="AM135" s="1084" t="s">
        <v>3</v>
      </c>
      <c r="AN135" s="1085"/>
      <c r="AO135" s="1085"/>
      <c r="AP135" s="1086"/>
      <c r="AQ135" s="182" t="s">
        <v>506</v>
      </c>
      <c r="AR135" s="183"/>
      <c r="AS135" s="1087" t="s">
        <v>1334</v>
      </c>
      <c r="AT135" s="1087"/>
      <c r="AU135" s="1087"/>
      <c r="AV135" s="1087"/>
      <c r="AW135" s="1088"/>
      <c r="AX135" s="3">
        <f>VLOOKUP(AS135,Iltasatu_taulukot!$N$3:$O$7,2)</f>
        <v>1</v>
      </c>
      <c r="AY135" s="3"/>
      <c r="AZ135" s="3"/>
    </row>
    <row r="136" spans="3:52" ht="15" thickBot="1">
      <c r="H136" s="429"/>
      <c r="I136" s="32"/>
      <c r="J136" s="32"/>
      <c r="K136" s="32"/>
      <c r="L136" s="239"/>
      <c r="M136" s="32"/>
      <c r="N136" s="32"/>
      <c r="O136" s="417"/>
      <c r="P136" s="417"/>
      <c r="Q136" s="417"/>
      <c r="R136" s="417"/>
      <c r="S136" s="417"/>
      <c r="T136" s="417"/>
      <c r="U136" s="417"/>
      <c r="V136" s="417"/>
      <c r="W136" s="417"/>
      <c r="X136" s="417"/>
      <c r="Y136" s="417"/>
      <c r="Z136" s="418"/>
      <c r="AH136" s="904">
        <v>2</v>
      </c>
      <c r="AI136" s="415"/>
      <c r="AJ136" s="416"/>
      <c r="AK136" s="415" t="s">
        <v>2072</v>
      </c>
      <c r="AL136" s="415"/>
      <c r="AM136" s="415"/>
      <c r="AN136" s="415"/>
      <c r="AO136" s="415"/>
      <c r="AP136" s="415"/>
      <c r="AQ136" s="415"/>
      <c r="AR136" s="415"/>
      <c r="AS136" s="415" t="s">
        <v>2128</v>
      </c>
      <c r="AT136" s="415"/>
      <c r="AU136" s="415"/>
      <c r="AV136" s="415"/>
      <c r="AW136" s="415"/>
      <c r="AX136" s="415"/>
      <c r="AY136" s="415"/>
      <c r="AZ136" s="416"/>
    </row>
    <row r="137" spans="3:52" ht="16.2" thickBot="1">
      <c r="C137" s="69"/>
      <c r="D137" s="69"/>
      <c r="E137" s="69"/>
      <c r="F137" s="69"/>
      <c r="G137" s="69"/>
      <c r="H137" s="901" t="s">
        <v>2214</v>
      </c>
      <c r="I137" s="901"/>
      <c r="J137" s="901"/>
      <c r="K137" s="901"/>
      <c r="L137" s="901"/>
      <c r="M137" s="901"/>
      <c r="N137" s="901"/>
      <c r="O137" s="901"/>
      <c r="P137" s="901"/>
      <c r="Q137" s="901"/>
      <c r="R137" s="901"/>
      <c r="S137" s="901"/>
      <c r="T137" s="901"/>
      <c r="U137" s="901"/>
      <c r="V137" s="901"/>
      <c r="W137" s="901"/>
      <c r="X137" s="901"/>
      <c r="Y137" s="901"/>
      <c r="Z137" s="901"/>
      <c r="AH137" s="904">
        <v>3</v>
      </c>
      <c r="AI137" s="198"/>
      <c r="AJ137" s="351"/>
      <c r="AK137" s="809">
        <v>3</v>
      </c>
      <c r="AL137" s="380" t="str">
        <f>VLOOKUP(AK137+AX135,Iltasatu_taulukot!$H$2:$J$11,3)</f>
        <v>loistava</v>
      </c>
      <c r="AM137" s="380"/>
      <c r="AN137" s="380"/>
      <c r="AO137" s="1052" t="s">
        <v>49</v>
      </c>
      <c r="AP137" s="1052"/>
      <c r="AQ137" s="1052"/>
      <c r="AR137" s="1052"/>
      <c r="AS137" s="380" t="s">
        <v>2042</v>
      </c>
      <c r="AT137" s="380"/>
      <c r="AU137" s="380"/>
      <c r="AV137" s="380"/>
      <c r="AW137" s="380"/>
      <c r="AX137" s="380"/>
      <c r="AY137" s="380"/>
      <c r="AZ137" s="810" t="str">
        <f>VLOOKUP(AK137+AX135,Iltasatu_taulukot!$H$2:$L$11,4)</f>
        <v>mmmm</v>
      </c>
    </row>
    <row r="138" spans="3:52" ht="16.2" thickBot="1">
      <c r="C138" s="3"/>
      <c r="D138" s="3"/>
      <c r="E138" s="3"/>
      <c r="F138" s="3"/>
      <c r="G138" s="3"/>
      <c r="H138" s="899">
        <v>0</v>
      </c>
      <c r="I138" s="3"/>
      <c r="J138" s="899" t="s">
        <v>2223</v>
      </c>
      <c r="K138" s="3"/>
      <c r="L138" s="3"/>
      <c r="M138" s="3"/>
      <c r="N138" s="3"/>
      <c r="O138" s="3"/>
      <c r="P138" s="3"/>
      <c r="Q138" s="3"/>
      <c r="R138" s="3"/>
      <c r="S138" s="3"/>
      <c r="T138" s="3"/>
      <c r="U138" s="3"/>
      <c r="V138" s="3"/>
      <c r="W138" s="3"/>
      <c r="X138" s="3"/>
      <c r="Y138" s="3"/>
      <c r="Z138" s="3"/>
      <c r="AH138" s="904">
        <v>4</v>
      </c>
      <c r="AI138" s="2"/>
      <c r="AJ138" s="353"/>
      <c r="AK138" s="809">
        <v>5</v>
      </c>
      <c r="AL138" s="380" t="str">
        <f>VLOOKUP(AK138+AX135,Iltasatu_taulukot!$H$2:$J$11,3)</f>
        <v>legendaarinen</v>
      </c>
      <c r="AM138" s="380"/>
      <c r="AN138" s="380"/>
      <c r="AO138" s="1052" t="s">
        <v>46</v>
      </c>
      <c r="AP138" s="1052"/>
      <c r="AQ138" s="1052"/>
      <c r="AR138" s="1052"/>
      <c r="AS138" s="411" t="s">
        <v>2240</v>
      </c>
      <c r="AT138" s="380"/>
      <c r="AU138" s="380"/>
      <c r="AV138" s="380"/>
      <c r="AW138" s="380"/>
      <c r="AX138" s="380"/>
      <c r="AY138" s="380"/>
      <c r="AZ138" s="810" t="str">
        <f>VLOOKUP(AK138+AX135,Iltasatu_taulukot!$H$2:$L$11,4)</f>
        <v>mmmmmm</v>
      </c>
    </row>
    <row r="139" spans="3:52" ht="16.2" thickBot="1">
      <c r="C139" s="3"/>
      <c r="D139" s="3"/>
      <c r="E139" s="3"/>
      <c r="F139" s="3"/>
      <c r="G139" s="3"/>
      <c r="H139" s="900">
        <v>1</v>
      </c>
      <c r="I139" s="3"/>
      <c r="J139" s="900" t="s">
        <v>2231</v>
      </c>
      <c r="K139" s="3"/>
      <c r="L139" s="3"/>
      <c r="M139" s="3"/>
      <c r="N139" s="3"/>
      <c r="O139" s="3"/>
      <c r="P139" s="3"/>
      <c r="Q139" s="3"/>
      <c r="R139" s="3"/>
      <c r="S139" s="3"/>
      <c r="T139" s="3"/>
      <c r="U139" s="3"/>
      <c r="V139" s="3"/>
      <c r="W139" s="3"/>
      <c r="X139" s="3"/>
      <c r="Y139" s="3"/>
      <c r="Z139" s="3"/>
      <c r="AH139" s="904">
        <v>5</v>
      </c>
      <c r="AI139" s="355"/>
      <c r="AJ139" s="356"/>
      <c r="AK139" s="809">
        <v>4</v>
      </c>
      <c r="AL139" s="380" t="str">
        <f>VLOOKUP(AK139+AX135,Iltasatu_taulukot!$H$2:$J$11,3)</f>
        <v>uskomaton</v>
      </c>
      <c r="AM139" s="380"/>
      <c r="AN139" s="380"/>
      <c r="AO139" s="1052" t="s">
        <v>44</v>
      </c>
      <c r="AP139" s="1052"/>
      <c r="AQ139" s="1052"/>
      <c r="AR139" s="1052"/>
      <c r="AS139" s="380" t="s">
        <v>2073</v>
      </c>
      <c r="AT139" s="380"/>
      <c r="AU139" s="380"/>
      <c r="AV139" s="380"/>
      <c r="AW139" s="380"/>
      <c r="AX139" s="380"/>
      <c r="AY139" s="380"/>
      <c r="AZ139" s="810" t="str">
        <f>VLOOKUP(AK139+AX135,Iltasatu_taulukot!$H$2:$L$11,4)</f>
        <v>mmmmm</v>
      </c>
    </row>
    <row r="140" spans="3:52" ht="15" thickBot="1">
      <c r="C140" s="3"/>
      <c r="D140" s="3"/>
      <c r="E140" s="3"/>
      <c r="F140" s="3"/>
      <c r="G140" s="3"/>
      <c r="H140" s="900">
        <v>2</v>
      </c>
      <c r="I140" s="3"/>
      <c r="J140" s="900" t="s">
        <v>2224</v>
      </c>
      <c r="K140" s="3"/>
      <c r="L140" s="3"/>
      <c r="M140" s="3"/>
      <c r="N140" s="3"/>
      <c r="O140" s="3"/>
      <c r="P140" s="3"/>
      <c r="Q140" s="3"/>
      <c r="R140" s="3"/>
      <c r="S140" s="3"/>
      <c r="T140" s="3"/>
      <c r="U140" s="3"/>
      <c r="V140" s="3"/>
      <c r="W140" s="3"/>
      <c r="X140" s="3"/>
      <c r="Y140" s="3"/>
      <c r="Z140" s="3"/>
      <c r="AH140" s="904">
        <v>6</v>
      </c>
      <c r="AI140" s="420"/>
      <c r="AJ140" s="420"/>
      <c r="AK140" s="420"/>
      <c r="AL140" s="420"/>
      <c r="AM140" s="420"/>
      <c r="AN140" s="420"/>
      <c r="AO140" s="421" t="s">
        <v>516</v>
      </c>
      <c r="AP140" s="421"/>
      <c r="AQ140" s="1053"/>
      <c r="AR140" s="1053"/>
      <c r="AS140" s="434"/>
      <c r="AT140" s="421"/>
      <c r="AU140" s="421"/>
      <c r="AV140" s="421"/>
      <c r="AW140" s="421"/>
      <c r="AX140" s="421"/>
      <c r="AY140" s="421"/>
      <c r="AZ140" s="422"/>
    </row>
    <row r="141" spans="3:52">
      <c r="C141" s="3"/>
      <c r="D141" s="3"/>
      <c r="E141" s="3"/>
      <c r="F141" s="3"/>
      <c r="G141" s="3"/>
      <c r="H141" s="900">
        <v>3</v>
      </c>
      <c r="I141" s="3"/>
      <c r="J141" s="900" t="s">
        <v>2199</v>
      </c>
      <c r="K141" s="3"/>
      <c r="L141" s="3"/>
      <c r="M141" s="3"/>
      <c r="N141" s="3"/>
      <c r="O141" s="3"/>
      <c r="P141" s="3"/>
      <c r="Q141" s="3"/>
      <c r="R141" s="3"/>
      <c r="S141" s="3"/>
      <c r="T141" s="3"/>
      <c r="U141" s="3"/>
      <c r="V141" s="3"/>
      <c r="W141" s="3"/>
      <c r="X141" s="3"/>
      <c r="Y141" s="3"/>
      <c r="Z141" s="3"/>
      <c r="AH141" s="904">
        <v>7</v>
      </c>
      <c r="AI141" s="24"/>
      <c r="AJ141" s="24"/>
      <c r="AK141" s="24"/>
      <c r="AL141" s="905" t="s">
        <v>1171</v>
      </c>
      <c r="AM141" s="24"/>
      <c r="AN141" s="24"/>
      <c r="AO141" s="3" t="s">
        <v>2034</v>
      </c>
      <c r="AP141" s="3"/>
      <c r="AQ141" s="3"/>
      <c r="AR141" s="3"/>
      <c r="AS141" s="3"/>
      <c r="AT141" s="3"/>
      <c r="AU141" s="3"/>
      <c r="AV141" s="3"/>
      <c r="AW141" s="3"/>
      <c r="AX141" s="3"/>
      <c r="AY141" s="3"/>
      <c r="AZ141" s="124"/>
    </row>
    <row r="142" spans="3:52">
      <c r="C142" s="3"/>
      <c r="D142" s="3"/>
      <c r="E142" s="3"/>
      <c r="F142" s="3"/>
      <c r="G142" s="3"/>
      <c r="H142" s="900">
        <v>4</v>
      </c>
      <c r="I142" s="3"/>
      <c r="J142" s="900" t="s">
        <v>2225</v>
      </c>
      <c r="K142" s="3"/>
      <c r="L142" s="3"/>
      <c r="M142" s="3"/>
      <c r="N142" s="3"/>
      <c r="O142" s="3"/>
      <c r="P142" s="3"/>
      <c r="Q142" s="3"/>
      <c r="R142" s="3"/>
      <c r="S142" s="3"/>
      <c r="T142" s="3"/>
      <c r="U142" s="3"/>
      <c r="V142" s="3"/>
      <c r="W142" s="3"/>
      <c r="X142" s="3"/>
      <c r="Y142" s="3"/>
      <c r="Z142" s="3"/>
      <c r="AH142" s="904">
        <v>8</v>
      </c>
      <c r="AI142" s="24"/>
      <c r="AJ142" s="24"/>
      <c r="AK142" s="24"/>
      <c r="AL142" s="905" t="s">
        <v>1171</v>
      </c>
      <c r="AM142" s="24"/>
      <c r="AN142" s="24"/>
      <c r="AO142" s="3" t="s">
        <v>2043</v>
      </c>
      <c r="AP142" s="3"/>
      <c r="AQ142" s="3"/>
      <c r="AR142" s="3"/>
      <c r="AS142" s="3"/>
      <c r="AT142" s="3"/>
      <c r="AU142" s="3"/>
      <c r="AV142" s="3"/>
      <c r="AW142" s="3"/>
      <c r="AX142" s="3"/>
      <c r="AY142" s="3"/>
      <c r="AZ142" s="124"/>
    </row>
    <row r="143" spans="3:52" ht="15" thickBot="1">
      <c r="C143" s="3"/>
      <c r="D143" s="3"/>
      <c r="E143" s="3"/>
      <c r="F143" s="3"/>
      <c r="G143" s="3"/>
      <c r="H143" s="900">
        <v>5</v>
      </c>
      <c r="I143" s="3"/>
      <c r="J143" s="900" t="s">
        <v>2226</v>
      </c>
      <c r="K143" s="3"/>
      <c r="L143" s="3"/>
      <c r="M143" s="3"/>
      <c r="N143" s="3"/>
      <c r="O143" s="3"/>
      <c r="P143" s="3"/>
      <c r="Q143" s="3"/>
      <c r="R143" s="3"/>
      <c r="S143" s="3"/>
      <c r="T143" s="3"/>
      <c r="U143" s="3"/>
      <c r="V143" s="3"/>
      <c r="W143" s="3"/>
      <c r="X143" s="3"/>
      <c r="Y143" s="3"/>
      <c r="Z143" s="3"/>
      <c r="AH143" s="904">
        <v>9</v>
      </c>
      <c r="AI143" s="32"/>
      <c r="AJ143" s="32"/>
      <c r="AK143" s="32"/>
      <c r="AL143" s="239" t="s">
        <v>1171</v>
      </c>
      <c r="AM143" s="32"/>
      <c r="AN143" s="32"/>
      <c r="AO143" s="417" t="s">
        <v>2025</v>
      </c>
      <c r="AP143" s="417"/>
      <c r="AQ143" s="417"/>
      <c r="AR143" s="417"/>
      <c r="AS143" s="417"/>
      <c r="AT143" s="417"/>
      <c r="AU143" s="417"/>
      <c r="AV143" s="417"/>
      <c r="AW143" s="417"/>
      <c r="AX143" s="417"/>
      <c r="AY143" s="417"/>
      <c r="AZ143" s="418"/>
    </row>
    <row r="144" spans="3:52">
      <c r="C144" s="3"/>
      <c r="D144" s="3"/>
      <c r="E144" s="3"/>
      <c r="F144" s="3"/>
      <c r="G144" s="3"/>
      <c r="H144" s="900">
        <v>6</v>
      </c>
      <c r="I144" s="3"/>
      <c r="J144" s="900" t="s">
        <v>1481</v>
      </c>
      <c r="K144" s="3"/>
      <c r="L144" s="3"/>
      <c r="M144" s="3"/>
      <c r="N144" s="3"/>
      <c r="O144" s="3"/>
      <c r="P144" s="3"/>
      <c r="Q144" s="3"/>
      <c r="R144" s="3"/>
      <c r="S144" s="3"/>
      <c r="T144" s="3"/>
      <c r="U144" s="3"/>
      <c r="V144" s="3"/>
      <c r="W144" s="3"/>
      <c r="X144" s="3"/>
      <c r="Y144" s="3"/>
      <c r="Z144" s="3"/>
      <c r="AH144" s="904">
        <v>10</v>
      </c>
      <c r="AI144" s="69"/>
      <c r="AJ144" s="69"/>
      <c r="AK144" s="69"/>
      <c r="AL144" s="69"/>
      <c r="AM144" s="69"/>
      <c r="AN144" s="69"/>
      <c r="AO144" s="69"/>
      <c r="AP144" s="69"/>
      <c r="AQ144" s="69"/>
      <c r="AR144" s="69"/>
      <c r="AS144" s="69"/>
      <c r="AT144" s="69"/>
      <c r="AU144" s="69"/>
      <c r="AV144" s="69"/>
      <c r="AW144" s="69"/>
      <c r="AX144" s="69"/>
      <c r="AY144" s="69"/>
      <c r="AZ144" s="69"/>
    </row>
    <row r="145" spans="3:52">
      <c r="C145" s="3"/>
      <c r="D145" s="3"/>
      <c r="E145" s="3"/>
      <c r="F145" s="3"/>
      <c r="G145" s="3"/>
      <c r="H145" s="900">
        <v>7</v>
      </c>
      <c r="I145" s="3"/>
      <c r="J145" s="900" t="s">
        <v>2227</v>
      </c>
      <c r="K145" s="3"/>
      <c r="L145" s="3"/>
      <c r="M145" s="3"/>
      <c r="N145" s="3"/>
      <c r="O145" s="3"/>
      <c r="P145" s="3"/>
      <c r="Q145" s="3"/>
      <c r="R145" s="3"/>
      <c r="S145" s="3"/>
      <c r="T145" s="3"/>
      <c r="U145" s="3"/>
      <c r="V145" s="3"/>
      <c r="W145" s="3"/>
      <c r="X145" s="3"/>
      <c r="Y145" s="3"/>
      <c r="Z145" s="3"/>
      <c r="AH145" s="906"/>
      <c r="AI145" s="624" t="s">
        <v>2241</v>
      </c>
      <c r="AJ145" s="624"/>
      <c r="AK145" s="624"/>
      <c r="AL145" s="3"/>
      <c r="AM145" s="3"/>
      <c r="AN145" s="3"/>
      <c r="AO145" s="3"/>
      <c r="AP145" s="3"/>
      <c r="AQ145" s="3"/>
      <c r="AR145" s="3"/>
      <c r="AS145" s="3"/>
      <c r="AT145" s="3"/>
      <c r="AU145" s="3"/>
      <c r="AV145" s="3"/>
      <c r="AW145" s="3"/>
      <c r="AX145" s="3"/>
      <c r="AY145" s="3"/>
      <c r="AZ145" s="3"/>
    </row>
    <row r="146" spans="3:52">
      <c r="C146" s="3"/>
      <c r="D146" s="3"/>
      <c r="E146" s="3"/>
      <c r="F146" s="3"/>
      <c r="G146" s="3"/>
      <c r="H146" s="900">
        <v>8</v>
      </c>
      <c r="I146" s="3"/>
      <c r="J146" s="900" t="s">
        <v>2228</v>
      </c>
      <c r="K146" s="3"/>
      <c r="L146" s="3"/>
      <c r="M146" s="3"/>
      <c r="N146" s="3"/>
      <c r="O146" s="3"/>
      <c r="P146" s="3"/>
      <c r="Q146" s="3"/>
      <c r="R146" s="3"/>
      <c r="S146" s="3"/>
      <c r="T146" s="3"/>
      <c r="U146" s="3"/>
      <c r="V146" s="3"/>
      <c r="W146" s="3"/>
      <c r="X146" s="3"/>
      <c r="Y146" s="3"/>
      <c r="Z146" s="3"/>
      <c r="AI146" s="624" t="s">
        <v>188</v>
      </c>
      <c r="AJ146" s="624"/>
      <c r="AK146" s="624"/>
      <c r="AL146" s="3"/>
      <c r="AM146" s="3"/>
      <c r="AN146" s="3"/>
      <c r="AO146" s="3"/>
      <c r="AP146" s="3"/>
      <c r="AQ146" s="3"/>
      <c r="AR146" s="3"/>
      <c r="AS146" s="3"/>
      <c r="AT146" s="3"/>
      <c r="AU146" s="3"/>
      <c r="AV146" s="3"/>
      <c r="AW146" s="3"/>
      <c r="AX146" s="3"/>
      <c r="AY146" s="3"/>
      <c r="AZ146" s="3"/>
    </row>
    <row r="147" spans="3:52">
      <c r="C147" s="3"/>
      <c r="D147" s="3"/>
      <c r="E147" s="3"/>
      <c r="F147" s="3"/>
      <c r="G147" s="3"/>
      <c r="H147" s="900">
        <v>9</v>
      </c>
      <c r="I147" s="3"/>
      <c r="J147" s="900" t="s">
        <v>2229</v>
      </c>
      <c r="K147" s="3"/>
      <c r="L147" s="3"/>
      <c r="M147" s="3"/>
      <c r="N147" s="3"/>
      <c r="O147" s="3"/>
      <c r="P147" s="3"/>
      <c r="Q147" s="3"/>
      <c r="R147" s="3"/>
      <c r="S147" s="3"/>
      <c r="T147" s="3"/>
      <c r="U147" s="3"/>
      <c r="V147" s="3"/>
      <c r="W147" s="3"/>
      <c r="X147" s="3"/>
      <c r="Y147" s="3"/>
      <c r="Z147" s="3"/>
      <c r="AI147" s="624" t="s">
        <v>2242</v>
      </c>
      <c r="AJ147" s="624"/>
      <c r="AK147" s="624"/>
      <c r="AL147" s="3"/>
      <c r="AM147" s="3"/>
      <c r="AN147" s="3"/>
      <c r="AO147" s="3"/>
      <c r="AP147" s="3"/>
      <c r="AQ147" s="3"/>
      <c r="AR147" s="3"/>
      <c r="AS147" s="3"/>
      <c r="AT147" s="3"/>
      <c r="AU147" s="3"/>
      <c r="AV147" s="3"/>
      <c r="AW147" s="3"/>
      <c r="AX147" s="3"/>
      <c r="AY147" s="3"/>
      <c r="AZ147" s="3"/>
    </row>
    <row r="148" spans="3:52">
      <c r="C148" s="3"/>
      <c r="D148" s="3"/>
      <c r="E148" s="3"/>
      <c r="F148" s="3"/>
      <c r="G148" s="3"/>
      <c r="H148" s="900">
        <v>10</v>
      </c>
      <c r="I148" s="3"/>
      <c r="J148" s="900" t="s">
        <v>1474</v>
      </c>
      <c r="K148" s="3"/>
      <c r="L148" s="3"/>
      <c r="M148" s="3"/>
      <c r="N148" s="3"/>
      <c r="O148" s="3"/>
      <c r="P148" s="3"/>
      <c r="Q148" s="3"/>
      <c r="R148" s="3"/>
      <c r="S148" s="3"/>
      <c r="T148" s="3"/>
      <c r="U148" s="3"/>
      <c r="V148" s="3"/>
      <c r="W148" s="3"/>
      <c r="X148" s="3"/>
      <c r="Y148" s="3"/>
      <c r="Z148" s="3"/>
      <c r="AI148" s="624" t="s">
        <v>2248</v>
      </c>
      <c r="AJ148" s="624"/>
      <c r="AK148" s="624"/>
      <c r="AL148" s="3"/>
      <c r="AM148" s="3"/>
      <c r="AN148" s="3"/>
      <c r="AO148" s="3"/>
      <c r="AP148" s="3"/>
      <c r="AQ148" s="3"/>
      <c r="AR148" s="3"/>
      <c r="AS148" s="3"/>
      <c r="AT148" s="3"/>
      <c r="AU148" s="3"/>
      <c r="AV148" s="3"/>
      <c r="AW148" s="3"/>
      <c r="AX148" s="3"/>
      <c r="AY148" s="3"/>
      <c r="AZ148" s="3"/>
    </row>
    <row r="149" spans="3:52" ht="15" thickBot="1">
      <c r="AI149" s="624" t="s">
        <v>2243</v>
      </c>
      <c r="AJ149" s="624"/>
      <c r="AK149" s="624"/>
      <c r="AL149" s="3"/>
      <c r="AM149" s="3"/>
      <c r="AN149" s="3"/>
      <c r="AO149" s="3"/>
      <c r="AP149" s="3"/>
      <c r="AQ149" s="3"/>
      <c r="AR149" s="3"/>
      <c r="AS149" s="3"/>
      <c r="AT149" s="3"/>
      <c r="AU149" s="3"/>
      <c r="AV149" s="3"/>
      <c r="AW149" s="3"/>
      <c r="AX149" s="3"/>
      <c r="AY149" s="3"/>
      <c r="AZ149" s="3"/>
    </row>
    <row r="150" spans="3:52" ht="15" thickBot="1">
      <c r="I150" s="182" t="s">
        <v>2232</v>
      </c>
      <c r="J150" s="183"/>
      <c r="K150" s="183"/>
      <c r="L150" s="902" t="s">
        <v>1297</v>
      </c>
      <c r="M150" s="604"/>
      <c r="N150" s="1091" t="s">
        <v>42</v>
      </c>
      <c r="O150" s="1085"/>
      <c r="P150" s="1085"/>
      <c r="Q150" s="1085"/>
      <c r="R150" s="182" t="s">
        <v>506</v>
      </c>
      <c r="S150" s="183"/>
      <c r="T150" s="1092" t="s">
        <v>57</v>
      </c>
      <c r="U150" s="1092"/>
      <c r="V150" s="1092"/>
      <c r="W150" s="1092"/>
      <c r="X150" s="1093"/>
      <c r="Y150" s="183">
        <f>VLOOKUP(T150,Iltasatu_taulukot!$N$3:$O$7,2)</f>
        <v>3</v>
      </c>
      <c r="Z150" s="183"/>
      <c r="AA150" s="210"/>
      <c r="AI150" s="624" t="s">
        <v>2199</v>
      </c>
      <c r="AJ150" s="624"/>
      <c r="AK150" s="624"/>
      <c r="AL150" s="3"/>
      <c r="AM150" s="3"/>
      <c r="AN150" s="3"/>
      <c r="AO150" s="3"/>
      <c r="AP150" s="3"/>
      <c r="AQ150" s="3"/>
      <c r="AR150" s="3"/>
      <c r="AS150" s="3"/>
      <c r="AT150" s="3"/>
      <c r="AU150" s="3"/>
      <c r="AV150" s="3"/>
      <c r="AW150" s="3"/>
      <c r="AX150" s="3"/>
      <c r="AY150" s="3"/>
      <c r="AZ150" s="3"/>
    </row>
    <row r="151" spans="3:52" ht="15" thickBot="1">
      <c r="I151" s="414" t="s">
        <v>2103</v>
      </c>
      <c r="J151" s="415"/>
      <c r="K151" s="416"/>
      <c r="L151" s="823" t="s">
        <v>2104</v>
      </c>
      <c r="M151" s="415"/>
      <c r="N151" s="415"/>
      <c r="O151" s="415"/>
      <c r="P151" s="793"/>
      <c r="Q151" s="421"/>
      <c r="R151" s="822"/>
      <c r="S151" s="822"/>
      <c r="T151" s="434"/>
      <c r="U151" s="415"/>
      <c r="V151" s="421"/>
      <c r="W151" s="415"/>
      <c r="X151" s="415"/>
      <c r="Y151" s="415"/>
      <c r="Z151" s="415"/>
      <c r="AA151" s="416"/>
      <c r="AI151" s="624" t="s">
        <v>2244</v>
      </c>
      <c r="AJ151" s="624"/>
      <c r="AK151" s="624"/>
      <c r="AL151" s="3"/>
      <c r="AM151" s="3"/>
      <c r="AN151" s="3"/>
      <c r="AO151" s="3"/>
      <c r="AP151" s="3"/>
      <c r="AQ151" s="3"/>
      <c r="AR151" s="3"/>
      <c r="AS151" s="3"/>
      <c r="AT151" s="3"/>
      <c r="AU151" s="3"/>
      <c r="AV151" s="3"/>
      <c r="AW151" s="3"/>
      <c r="AX151" s="3"/>
      <c r="AY151" s="3"/>
      <c r="AZ151" s="3"/>
    </row>
    <row r="152" spans="3:52" ht="16.2" thickBot="1">
      <c r="I152" s="412" t="s">
        <v>4</v>
      </c>
      <c r="J152" s="198"/>
      <c r="K152" s="351"/>
      <c r="L152" s="809">
        <v>5</v>
      </c>
      <c r="M152" s="380" t="str">
        <f>VLOOKUP(L152+Y150,Iltasatu_taulukot!$H$2:$J$11,3)</f>
        <v>tarumainen</v>
      </c>
      <c r="N152" s="380"/>
      <c r="O152" s="380"/>
      <c r="P152" s="1052" t="s">
        <v>44</v>
      </c>
      <c r="Q152" s="1052"/>
      <c r="R152" s="1052"/>
      <c r="S152" s="1052"/>
      <c r="T152" s="380" t="s">
        <v>1739</v>
      </c>
      <c r="U152" s="380"/>
      <c r="V152" s="380"/>
      <c r="W152" s="380"/>
      <c r="X152" s="380"/>
      <c r="Y152" s="380"/>
      <c r="Z152" s="380"/>
      <c r="AA152" s="810" t="str">
        <f>VLOOKUP(L152+Y150,Iltasatu_taulukot!$H$2:$L$11,4)</f>
        <v>mmmmmmmm</v>
      </c>
      <c r="AI152" s="624" t="s">
        <v>441</v>
      </c>
      <c r="AJ152" s="624"/>
      <c r="AK152" s="624"/>
      <c r="AL152" s="3"/>
      <c r="AM152" s="3"/>
      <c r="AN152" s="3"/>
      <c r="AO152" s="3"/>
      <c r="AP152" s="3"/>
      <c r="AQ152" s="3"/>
      <c r="AR152" s="3"/>
      <c r="AS152" s="3"/>
      <c r="AT152" s="3"/>
      <c r="AU152" s="3"/>
      <c r="AV152" s="3"/>
      <c r="AW152" s="3"/>
      <c r="AX152" s="3"/>
      <c r="AY152" s="3"/>
      <c r="AZ152" s="3"/>
    </row>
    <row r="153" spans="3:52" ht="16.2" thickBot="1">
      <c r="I153" s="413" t="s">
        <v>13</v>
      </c>
      <c r="J153" s="2"/>
      <c r="K153" s="353"/>
      <c r="L153" s="809">
        <v>3</v>
      </c>
      <c r="M153" s="380" t="str">
        <f>VLOOKUP(L153+Y150,Iltasatu_taulukot!$H$2:$J$11,3)</f>
        <v>legendaarinen</v>
      </c>
      <c r="N153" s="380"/>
      <c r="O153" s="380"/>
      <c r="P153" s="1052" t="s">
        <v>44</v>
      </c>
      <c r="Q153" s="1052"/>
      <c r="R153" s="1052"/>
      <c r="S153" s="1052"/>
      <c r="T153" s="380" t="s">
        <v>1740</v>
      </c>
      <c r="U153" s="380"/>
      <c r="V153" s="380"/>
      <c r="W153" s="380"/>
      <c r="X153" s="380"/>
      <c r="Y153" s="380"/>
      <c r="Z153" s="380"/>
      <c r="AA153" s="810" t="str">
        <f>VLOOKUP(L153+Y150,Iltasatu_taulukot!$H$2:$L$11,4)</f>
        <v>mmmmmm</v>
      </c>
      <c r="AI153" s="624" t="s">
        <v>2245</v>
      </c>
      <c r="AJ153" s="624"/>
      <c r="AK153" s="624"/>
      <c r="AL153" s="3"/>
      <c r="AM153" s="3"/>
      <c r="AN153" s="3"/>
      <c r="AO153" s="3"/>
      <c r="AP153" s="3"/>
      <c r="AQ153" s="3"/>
      <c r="AR153" s="3"/>
      <c r="AS153" s="3"/>
      <c r="AT153" s="3"/>
      <c r="AU153" s="3"/>
      <c r="AV153" s="3"/>
      <c r="AW153" s="3"/>
      <c r="AX153" s="3"/>
      <c r="AY153" s="3"/>
      <c r="AZ153" s="3"/>
    </row>
    <row r="154" spans="3:52" ht="16.2" thickBot="1">
      <c r="I154" s="381" t="s">
        <v>6</v>
      </c>
      <c r="J154" s="355"/>
      <c r="K154" s="356"/>
      <c r="L154" s="809">
        <v>4</v>
      </c>
      <c r="M154" s="380" t="str">
        <f>VLOOKUP(L154+Y150,Iltasatu_taulukot!$H$2:$J$11,3)</f>
        <v>eeppinen</v>
      </c>
      <c r="N154" s="380"/>
      <c r="O154" s="380"/>
      <c r="P154" s="1052" t="s">
        <v>49</v>
      </c>
      <c r="Q154" s="1052"/>
      <c r="R154" s="1052"/>
      <c r="S154" s="1052"/>
      <c r="T154" s="380" t="s">
        <v>164</v>
      </c>
      <c r="U154" s="380"/>
      <c r="V154" s="380"/>
      <c r="W154" s="380"/>
      <c r="X154" s="380"/>
      <c r="Y154" s="380"/>
      <c r="Z154" s="380"/>
      <c r="AA154" s="810" t="str">
        <f>VLOOKUP(L154+Y150,Iltasatu_taulukot!$H$2:$L$11,4)</f>
        <v>mmmmmmm</v>
      </c>
      <c r="AI154" s="624" t="s">
        <v>2246</v>
      </c>
      <c r="AJ154" s="624"/>
      <c r="AK154" s="624"/>
      <c r="AL154" s="3"/>
      <c r="AM154" s="3"/>
      <c r="AN154" s="3"/>
      <c r="AO154" s="3"/>
      <c r="AP154" s="3"/>
      <c r="AQ154" s="3"/>
      <c r="AR154" s="3"/>
      <c r="AS154" s="3"/>
      <c r="AT154" s="3"/>
      <c r="AU154" s="3"/>
      <c r="AV154" s="3"/>
      <c r="AW154" s="3"/>
      <c r="AX154" s="3"/>
      <c r="AY154" s="3"/>
      <c r="AZ154" s="3"/>
    </row>
    <row r="155" spans="3:52" ht="15" thickBot="1">
      <c r="I155" s="419" t="s">
        <v>672</v>
      </c>
      <c r="J155" s="420"/>
      <c r="K155" s="420"/>
      <c r="L155" s="420"/>
      <c r="M155" s="420"/>
      <c r="N155" s="420"/>
      <c r="O155" s="420"/>
      <c r="P155" s="421"/>
      <c r="Q155" s="421"/>
      <c r="R155" s="1053"/>
      <c r="S155" s="1053"/>
      <c r="T155" s="610"/>
      <c r="U155" s="421"/>
      <c r="V155" s="421"/>
      <c r="W155" s="421"/>
      <c r="X155" s="421"/>
      <c r="Y155" s="421"/>
      <c r="Z155" s="421"/>
      <c r="AA155" s="422"/>
      <c r="AI155" s="624" t="s">
        <v>2247</v>
      </c>
      <c r="AJ155" s="624"/>
      <c r="AK155" s="624"/>
      <c r="AL155" s="3"/>
      <c r="AM155" s="3"/>
      <c r="AN155" s="3"/>
      <c r="AO155" s="3"/>
      <c r="AP155" s="3"/>
      <c r="AQ155" s="3"/>
      <c r="AR155" s="3"/>
      <c r="AS155" s="3"/>
      <c r="AT155" s="3"/>
      <c r="AU155" s="3"/>
      <c r="AV155" s="3"/>
      <c r="AW155" s="3"/>
      <c r="AX155" s="3"/>
      <c r="AY155" s="3"/>
      <c r="AZ155" s="3"/>
    </row>
    <row r="156" spans="3:52">
      <c r="I156" s="29" t="s">
        <v>9</v>
      </c>
      <c r="J156" s="24"/>
      <c r="K156" s="24"/>
      <c r="L156" s="24"/>
      <c r="M156" s="898" t="s">
        <v>499</v>
      </c>
      <c r="N156" s="24"/>
      <c r="O156" s="24"/>
      <c r="P156" s="3" t="s">
        <v>1737</v>
      </c>
      <c r="Q156" s="3"/>
      <c r="R156" s="3"/>
      <c r="S156" s="3"/>
      <c r="T156" s="3"/>
      <c r="U156" s="3"/>
      <c r="V156" s="3"/>
      <c r="W156" s="3"/>
      <c r="X156" s="3"/>
      <c r="Y156" s="3"/>
      <c r="Z156" s="3"/>
      <c r="AA156" s="124"/>
      <c r="AI156" s="624"/>
      <c r="AJ156" s="624"/>
      <c r="AK156" s="624"/>
      <c r="AL156" s="3"/>
      <c r="AM156" s="3"/>
      <c r="AN156" s="3"/>
      <c r="AO156" s="3"/>
      <c r="AP156" s="3"/>
      <c r="AQ156" s="3"/>
      <c r="AR156" s="3"/>
      <c r="AS156" s="3"/>
      <c r="AT156" s="3"/>
      <c r="AU156" s="3"/>
      <c r="AV156" s="3"/>
      <c r="AW156" s="3"/>
      <c r="AX156" s="3"/>
      <c r="AY156" s="3"/>
      <c r="AZ156" s="3"/>
    </row>
    <row r="157" spans="3:52">
      <c r="I157" s="29"/>
      <c r="J157" s="24"/>
      <c r="K157" s="24"/>
      <c r="L157" s="24"/>
      <c r="M157" s="898"/>
      <c r="N157" s="24"/>
      <c r="O157" s="24"/>
      <c r="P157" s="3" t="s">
        <v>1738</v>
      </c>
      <c r="Q157" s="3"/>
      <c r="R157" s="3"/>
      <c r="S157" s="3"/>
      <c r="T157" s="3"/>
      <c r="U157" s="3"/>
      <c r="V157" s="3"/>
      <c r="W157" s="3"/>
      <c r="X157" s="3"/>
      <c r="Y157" s="3"/>
      <c r="Z157" s="3"/>
      <c r="AA157" s="124"/>
      <c r="AI157" s="624"/>
    </row>
    <row r="158" spans="3:52" ht="15" thickBot="1">
      <c r="I158" s="429"/>
      <c r="J158" s="32"/>
      <c r="K158" s="32"/>
      <c r="L158" s="32"/>
      <c r="M158" s="239"/>
      <c r="N158" s="32"/>
      <c r="O158" s="32"/>
      <c r="P158" s="417"/>
      <c r="Q158" s="417"/>
      <c r="R158" s="417"/>
      <c r="S158" s="417"/>
      <c r="T158" s="417"/>
      <c r="U158" s="417"/>
      <c r="V158" s="417"/>
      <c r="W158" s="417"/>
      <c r="X158" s="417"/>
      <c r="Y158" s="417"/>
      <c r="Z158" s="417"/>
      <c r="AA158" s="418"/>
    </row>
    <row r="159" spans="3:52">
      <c r="I159" s="901" t="s">
        <v>2214</v>
      </c>
      <c r="J159" s="901"/>
      <c r="K159" s="901"/>
      <c r="L159" s="901"/>
      <c r="M159" s="901"/>
      <c r="N159" s="901"/>
      <c r="O159" s="901"/>
      <c r="P159" s="901"/>
      <c r="Q159" s="901"/>
      <c r="R159" s="901"/>
      <c r="S159" s="901"/>
      <c r="T159" s="901"/>
      <c r="U159" s="901"/>
      <c r="V159" s="901"/>
      <c r="W159" s="901"/>
      <c r="X159" s="901"/>
      <c r="Y159" s="901"/>
      <c r="Z159" s="901"/>
      <c r="AA159" s="901"/>
    </row>
    <row r="160" spans="3:52">
      <c r="C160" s="3"/>
      <c r="D160" s="3"/>
      <c r="E160" s="3"/>
      <c r="F160" s="3"/>
      <c r="G160" s="3"/>
      <c r="H160" s="3"/>
      <c r="I160" s="903">
        <v>0</v>
      </c>
      <c r="J160" s="3" t="s">
        <v>2233</v>
      </c>
      <c r="K160" s="3"/>
      <c r="L160" s="3"/>
      <c r="M160" s="3"/>
      <c r="N160" s="3"/>
      <c r="O160" s="3"/>
      <c r="P160" s="3"/>
      <c r="Q160" s="3"/>
      <c r="R160" s="3"/>
      <c r="S160" s="3"/>
      <c r="T160" s="3"/>
      <c r="U160" s="3"/>
      <c r="V160" s="3"/>
      <c r="W160" s="3"/>
      <c r="X160" s="3"/>
      <c r="Y160" s="3"/>
      <c r="Z160" s="3"/>
      <c r="AA160" s="3"/>
    </row>
    <row r="161" spans="3:27">
      <c r="C161" s="3"/>
      <c r="D161" s="3"/>
      <c r="E161" s="3"/>
      <c r="F161" s="3"/>
      <c r="G161" s="3"/>
      <c r="H161" s="3"/>
      <c r="I161" s="904">
        <v>1</v>
      </c>
      <c r="J161" s="624" t="s">
        <v>2234</v>
      </c>
      <c r="K161" s="3"/>
      <c r="L161" s="3"/>
      <c r="M161" s="3"/>
      <c r="N161" s="3"/>
      <c r="O161" s="3"/>
      <c r="P161" s="3"/>
      <c r="Q161" s="3"/>
      <c r="R161" s="3"/>
      <c r="S161" s="3"/>
      <c r="T161" s="3"/>
      <c r="U161" s="3"/>
      <c r="V161" s="3"/>
      <c r="W161" s="3"/>
      <c r="X161" s="3"/>
      <c r="Y161" s="3"/>
      <c r="Z161" s="3"/>
      <c r="AA161" s="3"/>
    </row>
    <row r="162" spans="3:27">
      <c r="C162" s="3"/>
      <c r="D162" s="3"/>
      <c r="E162" s="3"/>
      <c r="F162" s="3"/>
      <c r="G162" s="3"/>
      <c r="H162" s="3"/>
      <c r="I162" s="904">
        <v>2</v>
      </c>
      <c r="J162" s="624" t="s">
        <v>2235</v>
      </c>
      <c r="K162" s="3"/>
      <c r="L162" s="3"/>
      <c r="M162" s="3"/>
      <c r="N162" s="3"/>
      <c r="O162" s="3"/>
      <c r="P162" s="3"/>
      <c r="Q162" s="3"/>
      <c r="R162" s="3"/>
      <c r="S162" s="3"/>
      <c r="T162" s="3"/>
      <c r="U162" s="3"/>
      <c r="V162" s="3"/>
      <c r="W162" s="3"/>
      <c r="X162" s="3"/>
      <c r="Y162" s="3"/>
      <c r="Z162" s="3"/>
      <c r="AA162" s="3"/>
    </row>
    <row r="163" spans="3:27">
      <c r="C163" s="3"/>
      <c r="D163" s="3"/>
      <c r="E163" s="3"/>
      <c r="F163" s="3"/>
      <c r="G163" s="3"/>
      <c r="H163" s="3"/>
      <c r="I163" s="904">
        <v>3</v>
      </c>
      <c r="J163" s="624" t="s">
        <v>2199</v>
      </c>
      <c r="K163" s="3"/>
      <c r="L163" s="3"/>
      <c r="M163" s="3"/>
      <c r="N163" s="3"/>
      <c r="O163" s="3"/>
      <c r="P163" s="3"/>
      <c r="Q163" s="3"/>
      <c r="R163" s="3"/>
      <c r="S163" s="3"/>
      <c r="T163" s="3"/>
      <c r="U163" s="3"/>
      <c r="V163" s="3"/>
      <c r="W163" s="3"/>
      <c r="X163" s="3"/>
      <c r="Y163" s="3"/>
      <c r="Z163" s="3"/>
      <c r="AA163" s="3"/>
    </row>
    <row r="164" spans="3:27">
      <c r="C164" s="3"/>
      <c r="D164" s="3"/>
      <c r="E164" s="3"/>
      <c r="F164" s="3"/>
      <c r="G164" s="3"/>
      <c r="H164" s="3"/>
      <c r="I164" s="904">
        <v>4</v>
      </c>
      <c r="J164" s="624" t="s">
        <v>2236</v>
      </c>
      <c r="K164" s="3"/>
      <c r="L164" s="3"/>
      <c r="M164" s="3"/>
      <c r="N164" s="3"/>
      <c r="O164" s="3"/>
      <c r="P164" s="3"/>
      <c r="Q164" s="3"/>
      <c r="R164" s="3"/>
      <c r="S164" s="3"/>
      <c r="T164" s="3"/>
      <c r="U164" s="3"/>
      <c r="V164" s="3"/>
      <c r="W164" s="3"/>
      <c r="X164" s="3"/>
      <c r="Y164" s="3"/>
      <c r="Z164" s="3"/>
      <c r="AA164" s="3"/>
    </row>
    <row r="165" spans="3:27">
      <c r="C165" s="3"/>
      <c r="D165" s="3"/>
      <c r="E165" s="3"/>
      <c r="F165" s="3"/>
      <c r="G165" s="3"/>
      <c r="H165" s="3"/>
      <c r="I165" s="904">
        <v>5</v>
      </c>
      <c r="J165" s="624" t="s">
        <v>2237</v>
      </c>
      <c r="K165" s="3"/>
      <c r="L165" s="3"/>
      <c r="M165" s="3"/>
      <c r="N165" s="3"/>
      <c r="O165" s="3"/>
      <c r="P165" s="3"/>
      <c r="Q165" s="3"/>
      <c r="R165" s="3"/>
      <c r="S165" s="3"/>
      <c r="T165" s="3"/>
      <c r="U165" s="3"/>
      <c r="V165" s="3"/>
      <c r="W165" s="3"/>
      <c r="X165" s="3"/>
      <c r="Y165" s="3"/>
      <c r="Z165" s="3"/>
      <c r="AA165" s="3"/>
    </row>
    <row r="166" spans="3:27">
      <c r="C166" s="3"/>
      <c r="D166" s="3"/>
      <c r="E166" s="3"/>
      <c r="F166" s="3"/>
      <c r="G166" s="3"/>
      <c r="H166" s="3"/>
      <c r="I166" s="904">
        <v>6</v>
      </c>
      <c r="J166" s="624" t="s">
        <v>1481</v>
      </c>
      <c r="K166" s="3"/>
      <c r="L166" s="3"/>
      <c r="M166" s="3"/>
      <c r="N166" s="3"/>
      <c r="O166" s="3"/>
      <c r="P166" s="3"/>
      <c r="Q166" s="3"/>
      <c r="R166" s="3"/>
      <c r="S166" s="3"/>
      <c r="T166" s="3"/>
      <c r="U166" s="3"/>
      <c r="V166" s="3"/>
      <c r="W166" s="3"/>
      <c r="X166" s="3"/>
      <c r="Y166" s="3"/>
      <c r="Z166" s="3"/>
      <c r="AA166" s="3"/>
    </row>
    <row r="167" spans="3:27">
      <c r="C167" s="3"/>
      <c r="D167" s="3"/>
      <c r="E167" s="3"/>
      <c r="F167" s="3"/>
      <c r="G167" s="3"/>
      <c r="H167" s="3"/>
      <c r="I167" s="904">
        <v>7</v>
      </c>
      <c r="J167" s="624" t="s">
        <v>447</v>
      </c>
      <c r="K167" s="3"/>
      <c r="L167" s="3"/>
      <c r="M167" s="3"/>
      <c r="N167" s="3"/>
      <c r="O167" s="3"/>
      <c r="P167" s="3"/>
      <c r="Q167" s="3"/>
      <c r="R167" s="3"/>
      <c r="S167" s="3"/>
      <c r="T167" s="3"/>
      <c r="U167" s="3"/>
      <c r="V167" s="3"/>
      <c r="W167" s="3"/>
      <c r="X167" s="3"/>
      <c r="Y167" s="3"/>
      <c r="Z167" s="3"/>
      <c r="AA167" s="3"/>
    </row>
    <row r="168" spans="3:27">
      <c r="C168" s="3"/>
      <c r="D168" s="3"/>
      <c r="E168" s="3"/>
      <c r="F168" s="3"/>
      <c r="G168" s="3"/>
      <c r="H168" s="3"/>
      <c r="I168" s="904">
        <v>8</v>
      </c>
      <c r="J168" s="624" t="s">
        <v>2238</v>
      </c>
      <c r="K168" s="3"/>
      <c r="L168" s="3"/>
      <c r="M168" s="3"/>
      <c r="N168" s="3"/>
      <c r="O168" s="3"/>
      <c r="P168" s="3"/>
      <c r="Q168" s="3"/>
      <c r="R168" s="3"/>
      <c r="S168" s="3"/>
      <c r="T168" s="3"/>
      <c r="U168" s="3"/>
      <c r="V168" s="3"/>
      <c r="W168" s="3"/>
      <c r="X168" s="3"/>
      <c r="Y168" s="3"/>
      <c r="Z168" s="3"/>
      <c r="AA168" s="3"/>
    </row>
    <row r="169" spans="3:27">
      <c r="C169" s="3"/>
      <c r="D169" s="3"/>
      <c r="E169" s="3"/>
      <c r="F169" s="3"/>
      <c r="G169" s="3"/>
      <c r="H169" s="3"/>
      <c r="I169" s="904">
        <v>9</v>
      </c>
      <c r="J169" s="624" t="s">
        <v>2239</v>
      </c>
      <c r="K169" s="3"/>
      <c r="L169" s="3"/>
      <c r="M169" s="3"/>
      <c r="N169" s="3"/>
      <c r="O169" s="3"/>
      <c r="P169" s="3"/>
      <c r="Q169" s="3"/>
      <c r="R169" s="3"/>
      <c r="S169" s="3"/>
      <c r="T169" s="3"/>
      <c r="U169" s="3"/>
      <c r="V169" s="3"/>
      <c r="W169" s="3"/>
      <c r="X169" s="3"/>
      <c r="Y169" s="3"/>
      <c r="Z169" s="3"/>
      <c r="AA169" s="3"/>
    </row>
    <row r="170" spans="3:27">
      <c r="C170" s="3"/>
      <c r="D170" s="3"/>
      <c r="E170" s="3"/>
      <c r="F170" s="3"/>
      <c r="G170" s="3"/>
      <c r="H170" s="3"/>
      <c r="I170" s="904">
        <v>10</v>
      </c>
      <c r="J170" s="624" t="s">
        <v>1474</v>
      </c>
      <c r="K170" s="3"/>
      <c r="L170" s="3"/>
      <c r="M170" s="3"/>
      <c r="N170" s="3"/>
      <c r="O170" s="3"/>
      <c r="P170" s="3"/>
      <c r="Q170" s="3"/>
      <c r="R170" s="3"/>
      <c r="S170" s="3"/>
      <c r="T170" s="3"/>
      <c r="U170" s="3"/>
      <c r="V170" s="3"/>
      <c r="W170" s="3"/>
      <c r="X170" s="3"/>
      <c r="Y170" s="3"/>
      <c r="Z170" s="3"/>
      <c r="AA170" s="3"/>
    </row>
  </sheetData>
  <mergeCells count="105">
    <mergeCell ref="O5:R5"/>
    <mergeCell ref="O110:R110"/>
    <mergeCell ref="L64:M64"/>
    <mergeCell ref="H69:K69"/>
    <mergeCell ref="Q6:R6"/>
    <mergeCell ref="L102:M102"/>
    <mergeCell ref="J100:M100"/>
    <mergeCell ref="J101:M101"/>
    <mergeCell ref="H79:K79"/>
    <mergeCell ref="J99:M99"/>
    <mergeCell ref="J73:M73"/>
    <mergeCell ref="L74:M74"/>
    <mergeCell ref="J71:M71"/>
    <mergeCell ref="J72:M72"/>
    <mergeCell ref="N69:R69"/>
    <mergeCell ref="H59:K59"/>
    <mergeCell ref="N59:R59"/>
    <mergeCell ref="J61:M61"/>
    <mergeCell ref="J62:M62"/>
    <mergeCell ref="J63:M63"/>
    <mergeCell ref="O13:R13"/>
    <mergeCell ref="O14:R14"/>
    <mergeCell ref="M11:P11"/>
    <mergeCell ref="S1:W1"/>
    <mergeCell ref="M31:P31"/>
    <mergeCell ref="O33:R33"/>
    <mergeCell ref="O15:R15"/>
    <mergeCell ref="N97:R97"/>
    <mergeCell ref="N79:R79"/>
    <mergeCell ref="L93:M93"/>
    <mergeCell ref="H88:K88"/>
    <mergeCell ref="N88:R88"/>
    <mergeCell ref="J90:M90"/>
    <mergeCell ref="J91:M91"/>
    <mergeCell ref="J92:M92"/>
    <mergeCell ref="H97:K97"/>
    <mergeCell ref="M21:P21"/>
    <mergeCell ref="Q36:R36"/>
    <mergeCell ref="O34:R34"/>
    <mergeCell ref="O35:R35"/>
    <mergeCell ref="J81:M81"/>
    <mergeCell ref="J82:M82"/>
    <mergeCell ref="J83:M83"/>
    <mergeCell ref="L84:M84"/>
    <mergeCell ref="O24:R24"/>
    <mergeCell ref="M1:P1"/>
    <mergeCell ref="O3:R3"/>
    <mergeCell ref="AN2:AQ2"/>
    <mergeCell ref="J53:M53"/>
    <mergeCell ref="L54:M54"/>
    <mergeCell ref="L45:M45"/>
    <mergeCell ref="H49:K49"/>
    <mergeCell ref="N49:R49"/>
    <mergeCell ref="J51:M51"/>
    <mergeCell ref="J52:M52"/>
    <mergeCell ref="H40:K40"/>
    <mergeCell ref="N40:R40"/>
    <mergeCell ref="J42:M42"/>
    <mergeCell ref="J43:M43"/>
    <mergeCell ref="J44:M44"/>
    <mergeCell ref="AP33:AS33"/>
    <mergeCell ref="AR34:AS34"/>
    <mergeCell ref="S21:W21"/>
    <mergeCell ref="S11:W11"/>
    <mergeCell ref="AJ22:BM23"/>
    <mergeCell ref="Q16:R16"/>
    <mergeCell ref="Q26:R26"/>
    <mergeCell ref="O25:R25"/>
    <mergeCell ref="O23:R23"/>
    <mergeCell ref="AT2:AX2"/>
    <mergeCell ref="O4:R4"/>
    <mergeCell ref="AP4:AS4"/>
    <mergeCell ref="AP5:AS5"/>
    <mergeCell ref="AP6:AS6"/>
    <mergeCell ref="S31:W31"/>
    <mergeCell ref="AN29:AQ29"/>
    <mergeCell ref="AT29:AX29"/>
    <mergeCell ref="AP31:AS31"/>
    <mergeCell ref="AP32:AS32"/>
    <mergeCell ref="R155:S155"/>
    <mergeCell ref="AM135:AP135"/>
    <mergeCell ref="AS135:AW135"/>
    <mergeCell ref="AO137:AR137"/>
    <mergeCell ref="AO138:AR138"/>
    <mergeCell ref="AO139:AR139"/>
    <mergeCell ref="AQ140:AR140"/>
    <mergeCell ref="P152:S152"/>
    <mergeCell ref="P153:S153"/>
    <mergeCell ref="P154:S154"/>
    <mergeCell ref="AR7:AS7"/>
    <mergeCell ref="Q111:R111"/>
    <mergeCell ref="M106:P106"/>
    <mergeCell ref="S106:W106"/>
    <mergeCell ref="O108:R108"/>
    <mergeCell ref="O109:R109"/>
    <mergeCell ref="M128:P128"/>
    <mergeCell ref="S128:W128"/>
    <mergeCell ref="O130:R130"/>
    <mergeCell ref="O131:R131"/>
    <mergeCell ref="O132:R132"/>
    <mergeCell ref="Q133:R133"/>
    <mergeCell ref="S133:T133"/>
    <mergeCell ref="U133:V133"/>
    <mergeCell ref="N150:Q150"/>
    <mergeCell ref="T150:X150"/>
  </mergeCells>
  <dataValidations count="1">
    <dataValidation type="list" allowBlank="1" showInputMessage="1" showErrorMessage="1" sqref="N49:R49 N59:R59 N69:R69 N79:R79 S1:W1 S21:W21 S11:W11 N40:R40 N97:R97 N88:R88 S31:W31 S106:W106 S128:W128 T150:X150 AS135:AW135" xr:uid="{CEB2D81D-20DF-4AB0-8846-E5591185372F}">
      <formula1>#REF!</formula1>
    </dataValidation>
  </dataValidations>
  <pageMargins left="0.23622047244094491" right="0.23622047244094491" top="0.74803149606299213" bottom="0.74803149606299213" header="0.31496062992125984" footer="0.31496062992125984"/>
  <pageSetup paperSize="9" scale="68" orientation="portrait"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4F12CF6-BE84-4E1A-8B21-DA06ABFF2A1E}">
          <x14:formula1>
            <xm:f>Iltasatu_taulukot!$I$16:$I$19</xm:f>
          </x14:formula1>
          <xm:sqref>M31:P31 M11:P11 M1:P1 M21:P21 H40:K40 H49:K49 H97:K97 H79:K79 H88:K88 H59:K59 H69:K69 AN2:AQ2 AN29:AQ29 M106:P106 M128:P128 N150:Q150 AM135:AP135</xm:sqref>
        </x14:dataValidation>
        <x14:dataValidation type="list" allowBlank="1" showInputMessage="1" showErrorMessage="1" xr:uid="{5D6F9C4A-7298-4D6E-BE53-8CCFF6846305}">
          <x14:formula1>
            <xm:f>Iltasatu_taulukot!$L$3:$L$14</xm:f>
          </x14:formula1>
          <xm:sqref>O33:O35 J99:J101 J51:J53 J42:J44 O13:O15 O3:O5 O23:O25 J81:J83 J90:J92 J71:J73 J61:J63 AP4:AP6 AP31:AP33 O108:O110 O130:O132 P152:P154 AO137:AO139</xm:sqref>
        </x14:dataValidation>
        <x14:dataValidation type="list" allowBlank="1" showInputMessage="1" showErrorMessage="1" xr:uid="{0ADF0622-4E1B-4B3E-8EB4-BE559CE8CCE0}">
          <x14:formula1>
            <xm:f>Iltasatu_taulukot!$N$3:$N$7</xm:f>
          </x14:formula1>
          <xm:sqref>AT2:AX2 AT29:AX29</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B8A97D-D190-4C06-9C5C-E37FE73A2F50}">
  <dimension ref="B2:G25"/>
  <sheetViews>
    <sheetView workbookViewId="0">
      <selection activeCell="B26" sqref="B26"/>
    </sheetView>
  </sheetViews>
  <sheetFormatPr defaultRowHeight="14.4"/>
  <sheetData>
    <row r="2" spans="2:7">
      <c r="B2" t="s">
        <v>2259</v>
      </c>
    </row>
    <row r="3" spans="2:7">
      <c r="B3" t="s">
        <v>9</v>
      </c>
    </row>
    <row r="4" spans="2:7">
      <c r="B4" t="s">
        <v>172</v>
      </c>
    </row>
    <row r="5" spans="2:7">
      <c r="B5" t="s">
        <v>8</v>
      </c>
    </row>
    <row r="6" spans="2:7">
      <c r="B6" t="s">
        <v>93</v>
      </c>
    </row>
    <row r="8" spans="2:7">
      <c r="B8" t="s">
        <v>2260</v>
      </c>
      <c r="C8" t="s">
        <v>2280</v>
      </c>
      <c r="D8" t="s">
        <v>2263</v>
      </c>
      <c r="E8" t="s">
        <v>2281</v>
      </c>
      <c r="F8" t="s">
        <v>2265</v>
      </c>
      <c r="G8" t="s">
        <v>186</v>
      </c>
    </row>
    <row r="9" spans="2:7">
      <c r="B9" s="910" t="s">
        <v>2262</v>
      </c>
      <c r="C9" s="257" t="s">
        <v>690</v>
      </c>
      <c r="D9" t="s">
        <v>2264</v>
      </c>
      <c r="E9" s="257" t="s">
        <v>690</v>
      </c>
      <c r="F9" t="s">
        <v>2266</v>
      </c>
      <c r="G9" t="s">
        <v>2282</v>
      </c>
    </row>
    <row r="10" spans="2:7">
      <c r="B10" s="911" t="s">
        <v>2050</v>
      </c>
      <c r="C10" s="257" t="s">
        <v>694</v>
      </c>
      <c r="D10" t="s">
        <v>2051</v>
      </c>
      <c r="E10" s="257" t="s">
        <v>694</v>
      </c>
      <c r="F10" t="s">
        <v>1257</v>
      </c>
      <c r="G10" t="s">
        <v>2283</v>
      </c>
    </row>
    <row r="11" spans="2:7">
      <c r="B11" s="911" t="s">
        <v>2261</v>
      </c>
      <c r="C11" s="257" t="s">
        <v>698</v>
      </c>
      <c r="D11" t="s">
        <v>2268</v>
      </c>
      <c r="E11" s="257" t="s">
        <v>698</v>
      </c>
      <c r="F11" t="s">
        <v>2267</v>
      </c>
      <c r="G11" t="s">
        <v>2284</v>
      </c>
    </row>
    <row r="13" spans="2:7">
      <c r="B13" t="s">
        <v>2269</v>
      </c>
    </row>
    <row r="14" spans="2:7">
      <c r="B14" t="s">
        <v>2270</v>
      </c>
    </row>
    <row r="15" spans="2:7">
      <c r="B15" t="s">
        <v>2271</v>
      </c>
    </row>
    <row r="16" spans="2:7">
      <c r="B16" t="s">
        <v>2272</v>
      </c>
    </row>
    <row r="17" spans="2:6">
      <c r="B17" t="s">
        <v>2273</v>
      </c>
    </row>
    <row r="18" spans="2:6">
      <c r="B18" t="s">
        <v>2274</v>
      </c>
    </row>
    <row r="19" spans="2:6">
      <c r="B19" t="s">
        <v>2275</v>
      </c>
    </row>
    <row r="21" spans="2:6">
      <c r="B21" t="s">
        <v>2276</v>
      </c>
    </row>
    <row r="22" spans="2:6">
      <c r="B22" s="14" t="s">
        <v>2267</v>
      </c>
      <c r="C22" s="14"/>
      <c r="D22" s="14" t="s">
        <v>2051</v>
      </c>
      <c r="E22" s="14"/>
      <c r="F22" s="14" t="s">
        <v>2260</v>
      </c>
    </row>
    <row r="23" spans="2:6">
      <c r="B23" t="s">
        <v>2277</v>
      </c>
      <c r="D23" t="s">
        <v>2278</v>
      </c>
      <c r="F23" t="s">
        <v>2279</v>
      </c>
    </row>
    <row r="25" spans="2:6">
      <c r="B25" t="s">
        <v>2285</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E67A87-2BA6-114A-9A82-AB00DBCD200A}">
  <sheetPr codeName="Taul1">
    <pageSetUpPr fitToPage="1"/>
  </sheetPr>
  <dimension ref="A1:Y238"/>
  <sheetViews>
    <sheetView topLeftCell="A24" zoomScaleNormal="100" workbookViewId="0">
      <selection activeCell="B85" sqref="B85:B89"/>
    </sheetView>
  </sheetViews>
  <sheetFormatPr defaultColWidth="11.44140625" defaultRowHeight="14.4"/>
  <cols>
    <col min="1" max="1" width="2.44140625" style="103" customWidth="1"/>
    <col min="2" max="2" width="12.6640625" customWidth="1"/>
    <col min="3" max="3" width="10.33203125" customWidth="1"/>
    <col min="12" max="12" width="12.6640625" bestFit="1" customWidth="1"/>
  </cols>
  <sheetData>
    <row r="1" spans="1:20" ht="15" thickBot="1">
      <c r="B1" s="117" t="s">
        <v>334</v>
      </c>
      <c r="C1" s="118"/>
      <c r="D1" s="118"/>
      <c r="E1" s="118"/>
      <c r="F1" s="118"/>
      <c r="G1" s="118"/>
      <c r="H1" s="118"/>
      <c r="I1" s="118"/>
      <c r="J1" s="119"/>
    </row>
    <row r="2" spans="1:20">
      <c r="B2" s="120">
        <v>1</v>
      </c>
      <c r="C2" s="121" t="s">
        <v>335</v>
      </c>
      <c r="D2" s="121"/>
      <c r="E2" s="121"/>
      <c r="F2" s="121"/>
      <c r="G2" s="121"/>
      <c r="H2" s="121"/>
      <c r="I2" s="121"/>
      <c r="J2" s="122"/>
      <c r="L2" s="52" t="s">
        <v>175</v>
      </c>
      <c r="M2" s="52" t="s">
        <v>173</v>
      </c>
      <c r="N2" s="52"/>
      <c r="O2" s="52"/>
      <c r="P2" s="52"/>
      <c r="Q2" s="52"/>
      <c r="S2" s="34" t="s">
        <v>165</v>
      </c>
    </row>
    <row r="3" spans="1:20">
      <c r="B3" s="123" t="s">
        <v>95</v>
      </c>
      <c r="C3" s="3" t="s">
        <v>363</v>
      </c>
      <c r="D3" s="3"/>
      <c r="E3" s="3"/>
      <c r="F3" s="3"/>
      <c r="G3" s="3"/>
      <c r="H3" s="3"/>
      <c r="I3" s="3"/>
      <c r="J3" s="124"/>
      <c r="L3" s="70" t="s">
        <v>1</v>
      </c>
      <c r="M3" s="104" t="s">
        <v>322</v>
      </c>
      <c r="N3" s="104"/>
      <c r="O3" s="104"/>
      <c r="P3" s="104"/>
      <c r="Q3" s="105"/>
      <c r="S3" s="694" t="s">
        <v>1384</v>
      </c>
      <c r="T3" t="s">
        <v>1385</v>
      </c>
    </row>
    <row r="4" spans="1:20">
      <c r="B4" s="125">
        <v>2</v>
      </c>
      <c r="C4" s="69" t="s">
        <v>336</v>
      </c>
      <c r="D4" s="69"/>
      <c r="E4" s="69"/>
      <c r="F4" s="69"/>
      <c r="G4" s="69"/>
      <c r="H4" s="69"/>
      <c r="I4" s="69"/>
      <c r="J4" s="126"/>
      <c r="L4" s="76" t="s">
        <v>94</v>
      </c>
      <c r="M4" s="106" t="s">
        <v>201</v>
      </c>
      <c r="N4" s="106"/>
      <c r="O4" s="106"/>
      <c r="P4" s="106"/>
      <c r="Q4" s="107"/>
      <c r="S4" s="694" t="s">
        <v>1386</v>
      </c>
      <c r="T4" t="s">
        <v>1350</v>
      </c>
    </row>
    <row r="5" spans="1:20">
      <c r="B5" s="123" t="s">
        <v>95</v>
      </c>
      <c r="C5" s="3" t="s">
        <v>543</v>
      </c>
      <c r="D5" s="3"/>
      <c r="E5" s="3"/>
      <c r="F5" s="3"/>
      <c r="G5" s="3"/>
      <c r="H5" s="3"/>
      <c r="I5" s="3"/>
      <c r="J5" s="124"/>
      <c r="L5" s="76" t="s">
        <v>1347</v>
      </c>
      <c r="M5" s="106" t="s">
        <v>333</v>
      </c>
      <c r="N5" s="106"/>
      <c r="O5" s="106"/>
      <c r="P5" s="106"/>
      <c r="Q5" s="107"/>
      <c r="S5" s="383" t="s">
        <v>166</v>
      </c>
      <c r="T5" t="s">
        <v>1965</v>
      </c>
    </row>
    <row r="6" spans="1:20">
      <c r="B6" s="125">
        <v>3</v>
      </c>
      <c r="C6" s="69" t="s">
        <v>337</v>
      </c>
      <c r="D6" s="69"/>
      <c r="E6" s="69"/>
      <c r="F6" s="69"/>
      <c r="G6" s="69"/>
      <c r="H6" s="69"/>
      <c r="I6" s="69"/>
      <c r="J6" s="126"/>
      <c r="L6" s="76" t="s">
        <v>285</v>
      </c>
      <c r="M6" s="106" t="s">
        <v>324</v>
      </c>
      <c r="N6" s="106"/>
      <c r="O6" s="106"/>
      <c r="P6" s="106"/>
      <c r="Q6" s="107"/>
      <c r="S6" s="383" t="s">
        <v>1957</v>
      </c>
      <c r="T6" t="s">
        <v>1972</v>
      </c>
    </row>
    <row r="7" spans="1:20">
      <c r="B7" s="123" t="s">
        <v>95</v>
      </c>
      <c r="C7" s="3" t="s">
        <v>338</v>
      </c>
      <c r="D7" s="3"/>
      <c r="E7" s="3"/>
      <c r="F7" s="3"/>
      <c r="G7" s="3"/>
      <c r="H7" s="3"/>
      <c r="I7" s="3"/>
      <c r="J7" s="124"/>
      <c r="L7" s="76" t="s">
        <v>578</v>
      </c>
      <c r="M7" s="178" t="s">
        <v>321</v>
      </c>
      <c r="N7" s="106"/>
      <c r="O7" s="106"/>
      <c r="P7" s="106"/>
      <c r="Q7" s="107"/>
      <c r="S7" s="383" t="s">
        <v>284</v>
      </c>
      <c r="T7" t="s">
        <v>1351</v>
      </c>
    </row>
    <row r="8" spans="1:20">
      <c r="B8" s="123"/>
      <c r="C8" s="3" t="s">
        <v>362</v>
      </c>
      <c r="D8" s="3"/>
      <c r="E8" s="3"/>
      <c r="F8" s="3"/>
      <c r="G8" s="3"/>
      <c r="H8" s="3"/>
      <c r="I8" s="3"/>
      <c r="J8" s="124"/>
      <c r="L8" s="76" t="s">
        <v>163</v>
      </c>
      <c r="M8" s="106" t="s">
        <v>323</v>
      </c>
      <c r="N8" s="106"/>
      <c r="O8" s="106"/>
      <c r="P8" s="106"/>
      <c r="Q8" s="107"/>
      <c r="S8" s="694" t="s">
        <v>169</v>
      </c>
      <c r="T8" t="s">
        <v>1382</v>
      </c>
    </row>
    <row r="9" spans="1:20">
      <c r="B9" s="127" t="s">
        <v>339</v>
      </c>
      <c r="C9" s="3" t="s">
        <v>340</v>
      </c>
      <c r="D9" s="3"/>
      <c r="E9" s="3"/>
      <c r="F9" s="3"/>
      <c r="G9" s="3"/>
      <c r="H9" s="3"/>
      <c r="I9" s="3"/>
      <c r="J9" s="124"/>
      <c r="L9" s="76" t="s">
        <v>162</v>
      </c>
      <c r="M9" s="178" t="s">
        <v>321</v>
      </c>
      <c r="N9" s="106"/>
      <c r="O9" s="106"/>
      <c r="P9" s="106"/>
      <c r="Q9" s="107"/>
      <c r="S9" s="694" t="s">
        <v>1352</v>
      </c>
      <c r="T9" t="s">
        <v>1971</v>
      </c>
    </row>
    <row r="10" spans="1:20">
      <c r="B10" s="125">
        <v>4</v>
      </c>
      <c r="C10" s="69" t="s">
        <v>341</v>
      </c>
      <c r="D10" s="69"/>
      <c r="E10" s="69"/>
      <c r="F10" s="69"/>
      <c r="G10" s="69"/>
      <c r="H10" s="69"/>
      <c r="I10" s="69"/>
      <c r="J10" s="126"/>
      <c r="L10" s="82" t="s">
        <v>579</v>
      </c>
      <c r="M10" s="108" t="s">
        <v>176</v>
      </c>
      <c r="N10" s="108"/>
      <c r="O10" s="108"/>
      <c r="P10" s="108"/>
      <c r="Q10" s="109"/>
      <c r="S10" s="694" t="s">
        <v>167</v>
      </c>
      <c r="T10" t="s">
        <v>1349</v>
      </c>
    </row>
    <row r="11" spans="1:20">
      <c r="B11" s="123" t="s">
        <v>95</v>
      </c>
      <c r="C11" s="3" t="s">
        <v>542</v>
      </c>
      <c r="D11" s="3"/>
      <c r="E11" s="3"/>
      <c r="F11" s="3"/>
      <c r="G11" s="3"/>
      <c r="H11" s="3"/>
      <c r="I11" s="3"/>
      <c r="J11" s="124"/>
      <c r="S11" s="383" t="s">
        <v>1381</v>
      </c>
      <c r="T11" t="s">
        <v>1383</v>
      </c>
    </row>
    <row r="12" spans="1:20" ht="15" thickBot="1">
      <c r="A12"/>
      <c r="B12" s="125">
        <v>5</v>
      </c>
      <c r="C12" s="69" t="s">
        <v>544</v>
      </c>
      <c r="D12" s="69"/>
      <c r="E12" s="69"/>
      <c r="F12" s="69"/>
      <c r="G12" s="69"/>
      <c r="H12" s="69"/>
      <c r="I12" s="69"/>
      <c r="J12" s="126"/>
      <c r="S12" s="383" t="s">
        <v>168</v>
      </c>
      <c r="T12" t="s">
        <v>1348</v>
      </c>
    </row>
    <row r="13" spans="1:20">
      <c r="A13"/>
      <c r="B13" s="123" t="s">
        <v>95</v>
      </c>
      <c r="C13" s="3" t="s">
        <v>545</v>
      </c>
      <c r="D13" s="3"/>
      <c r="E13" s="3"/>
      <c r="F13" s="3"/>
      <c r="G13" s="3"/>
      <c r="H13" s="3"/>
      <c r="I13" s="3"/>
      <c r="J13" s="124"/>
      <c r="S13" s="404" t="s">
        <v>574</v>
      </c>
      <c r="T13" t="s">
        <v>1967</v>
      </c>
    </row>
    <row r="14" spans="1:20" ht="15" thickBot="1">
      <c r="A14"/>
      <c r="B14" s="128">
        <v>6</v>
      </c>
      <c r="C14" s="129" t="s">
        <v>359</v>
      </c>
      <c r="D14" s="129"/>
      <c r="E14" s="129"/>
      <c r="F14" s="129"/>
      <c r="G14" s="129"/>
      <c r="H14" s="129"/>
      <c r="I14" s="129"/>
      <c r="J14" s="130"/>
      <c r="L14" s="48"/>
      <c r="S14" s="383" t="s">
        <v>573</v>
      </c>
      <c r="T14" t="s">
        <v>1966</v>
      </c>
    </row>
    <row r="15" spans="1:20" ht="15" thickBot="1">
      <c r="A15"/>
      <c r="L15" s="48"/>
      <c r="S15" s="383" t="s">
        <v>572</v>
      </c>
      <c r="T15" t="s">
        <v>1968</v>
      </c>
    </row>
    <row r="16" spans="1:20">
      <c r="A16"/>
      <c r="B16" s="114" t="s">
        <v>283</v>
      </c>
      <c r="C16" s="156"/>
      <c r="D16" s="115"/>
      <c r="E16" s="156"/>
      <c r="F16" s="156"/>
      <c r="G16" s="156"/>
      <c r="H16" s="156"/>
      <c r="I16" s="156"/>
      <c r="J16" s="115"/>
      <c r="L16" s="48"/>
      <c r="S16" s="383" t="s">
        <v>576</v>
      </c>
      <c r="T16" t="s">
        <v>1969</v>
      </c>
    </row>
    <row r="17" spans="1:20" ht="15" thickBot="1">
      <c r="A17"/>
      <c r="B17" s="694" t="s">
        <v>165</v>
      </c>
      <c r="C17" s="695" t="s">
        <v>517</v>
      </c>
      <c r="D17" s="694" t="s">
        <v>1302</v>
      </c>
      <c r="E17" s="696" t="s">
        <v>177</v>
      </c>
      <c r="F17" s="694"/>
      <c r="G17" s="694" t="s">
        <v>178</v>
      </c>
      <c r="H17" s="694"/>
      <c r="I17" s="694"/>
      <c r="J17" s="694"/>
      <c r="L17" s="34" t="s">
        <v>165</v>
      </c>
      <c r="S17" s="383" t="s">
        <v>575</v>
      </c>
      <c r="T17" t="s">
        <v>1970</v>
      </c>
    </row>
    <row r="18" spans="1:20">
      <c r="A18"/>
      <c r="B18" s="34" t="s">
        <v>574</v>
      </c>
      <c r="C18" s="251">
        <v>100</v>
      </c>
      <c r="D18" t="s">
        <v>530</v>
      </c>
      <c r="E18" t="s">
        <v>9</v>
      </c>
      <c r="G18" t="s">
        <v>8</v>
      </c>
      <c r="H18" s="694"/>
      <c r="I18" s="694"/>
      <c r="J18" s="694"/>
      <c r="L18" s="404" t="s">
        <v>574</v>
      </c>
      <c r="M18" t="s">
        <v>1967</v>
      </c>
      <c r="S18" s="383" t="s">
        <v>577</v>
      </c>
      <c r="T18" t="s">
        <v>1457</v>
      </c>
    </row>
    <row r="19" spans="1:20">
      <c r="A19"/>
      <c r="B19" s="34" t="s">
        <v>573</v>
      </c>
      <c r="C19" s="251">
        <v>100</v>
      </c>
      <c r="D19" t="s">
        <v>437</v>
      </c>
      <c r="E19" t="s">
        <v>438</v>
      </c>
      <c r="G19" t="s">
        <v>8</v>
      </c>
      <c r="H19" s="694"/>
      <c r="I19" s="694"/>
      <c r="J19" s="694"/>
      <c r="L19" s="383" t="s">
        <v>573</v>
      </c>
      <c r="M19" t="s">
        <v>1966</v>
      </c>
    </row>
    <row r="20" spans="1:20">
      <c r="A20"/>
      <c r="B20" s="694" t="s">
        <v>182</v>
      </c>
      <c r="C20" s="695">
        <v>10</v>
      </c>
      <c r="D20" s="697" t="s">
        <v>8</v>
      </c>
      <c r="E20" s="694" t="s">
        <v>183</v>
      </c>
      <c r="F20" s="694"/>
      <c r="G20" s="698" t="s">
        <v>202</v>
      </c>
      <c r="H20" s="694"/>
      <c r="I20" s="694"/>
      <c r="J20" s="694"/>
      <c r="L20" s="383" t="s">
        <v>1384</v>
      </c>
      <c r="M20" t="s">
        <v>1385</v>
      </c>
    </row>
    <row r="21" spans="1:20">
      <c r="B21" s="694" t="s">
        <v>166</v>
      </c>
      <c r="C21" s="695">
        <v>1</v>
      </c>
      <c r="D21" s="700" t="s">
        <v>1956</v>
      </c>
      <c r="E21" s="694" t="s">
        <v>180</v>
      </c>
      <c r="F21" s="694"/>
      <c r="G21" s="694" t="s">
        <v>181</v>
      </c>
      <c r="H21" s="694"/>
      <c r="I21" s="694"/>
      <c r="J21" s="694"/>
      <c r="L21" s="383" t="s">
        <v>1386</v>
      </c>
      <c r="M21" t="s">
        <v>1350</v>
      </c>
    </row>
    <row r="22" spans="1:20">
      <c r="B22" s="34" t="s">
        <v>572</v>
      </c>
      <c r="C22" s="251">
        <v>30</v>
      </c>
      <c r="D22" t="s">
        <v>435</v>
      </c>
      <c r="E22" t="s">
        <v>9</v>
      </c>
      <c r="G22" t="s">
        <v>172</v>
      </c>
      <c r="H22" s="694"/>
      <c r="I22" s="694"/>
      <c r="J22" s="694"/>
      <c r="L22" s="383" t="s">
        <v>166</v>
      </c>
      <c r="M22" t="s">
        <v>1965</v>
      </c>
    </row>
    <row r="23" spans="1:20" ht="15" customHeight="1">
      <c r="B23" s="34" t="s">
        <v>576</v>
      </c>
      <c r="C23" s="251">
        <v>100</v>
      </c>
      <c r="D23" t="s">
        <v>435</v>
      </c>
      <c r="E23" t="s">
        <v>530</v>
      </c>
      <c r="G23" t="s">
        <v>9</v>
      </c>
      <c r="H23" s="694"/>
      <c r="I23" s="694"/>
      <c r="J23" s="694"/>
      <c r="L23" s="383" t="s">
        <v>572</v>
      </c>
      <c r="M23" t="s">
        <v>1968</v>
      </c>
    </row>
    <row r="24" spans="1:20">
      <c r="B24" s="34" t="s">
        <v>575</v>
      </c>
      <c r="C24" s="251">
        <v>60</v>
      </c>
      <c r="D24" t="s">
        <v>435</v>
      </c>
      <c r="E24" t="s">
        <v>437</v>
      </c>
      <c r="G24" t="s">
        <v>438</v>
      </c>
      <c r="H24" s="694"/>
      <c r="I24" s="694"/>
      <c r="J24" s="694"/>
      <c r="L24" s="383" t="s">
        <v>576</v>
      </c>
      <c r="M24" t="s">
        <v>1969</v>
      </c>
    </row>
    <row r="25" spans="1:20" ht="15" customHeight="1">
      <c r="B25" s="694" t="s">
        <v>1957</v>
      </c>
      <c r="C25" s="695">
        <v>3</v>
      </c>
      <c r="D25" s="699" t="s">
        <v>172</v>
      </c>
      <c r="E25" s="694" t="s">
        <v>200</v>
      </c>
      <c r="F25" s="694"/>
      <c r="G25" s="694" t="s">
        <v>1355</v>
      </c>
      <c r="L25" s="383" t="s">
        <v>575</v>
      </c>
      <c r="M25" t="s">
        <v>1970</v>
      </c>
    </row>
    <row r="26" spans="1:20" ht="15" customHeight="1">
      <c r="B26" s="694" t="s">
        <v>284</v>
      </c>
      <c r="C26" s="695">
        <v>10</v>
      </c>
      <c r="D26" s="699" t="s">
        <v>8</v>
      </c>
      <c r="E26" s="694" t="s">
        <v>184</v>
      </c>
      <c r="F26" s="694"/>
      <c r="G26" s="694" t="s">
        <v>185</v>
      </c>
      <c r="L26" s="383" t="s">
        <v>1957</v>
      </c>
      <c r="M26" t="s">
        <v>1972</v>
      </c>
    </row>
    <row r="27" spans="1:20">
      <c r="B27" s="694" t="s">
        <v>169</v>
      </c>
      <c r="C27" s="695">
        <v>2</v>
      </c>
      <c r="D27" s="699" t="s">
        <v>438</v>
      </c>
      <c r="E27" s="694" t="s">
        <v>195</v>
      </c>
      <c r="F27" s="694"/>
      <c r="G27" s="694" t="s">
        <v>179</v>
      </c>
      <c r="L27" s="383" t="s">
        <v>284</v>
      </c>
      <c r="M27" t="s">
        <v>1351</v>
      </c>
    </row>
    <row r="28" spans="1:20">
      <c r="B28" s="34" t="s">
        <v>577</v>
      </c>
      <c r="C28" s="251">
        <v>200</v>
      </c>
      <c r="D28" t="s">
        <v>530</v>
      </c>
      <c r="E28" t="s">
        <v>437</v>
      </c>
      <c r="G28" t="s">
        <v>8</v>
      </c>
      <c r="L28" s="383" t="s">
        <v>169</v>
      </c>
      <c r="M28" t="s">
        <v>1382</v>
      </c>
    </row>
    <row r="29" spans="1:20">
      <c r="B29" s="694" t="s">
        <v>167</v>
      </c>
      <c r="C29" s="695">
        <v>10</v>
      </c>
      <c r="D29" s="697" t="s">
        <v>9</v>
      </c>
      <c r="E29" s="694" t="s">
        <v>199</v>
      </c>
      <c r="F29" s="694"/>
      <c r="G29" s="694" t="s">
        <v>205</v>
      </c>
      <c r="L29" s="383" t="s">
        <v>1352</v>
      </c>
      <c r="M29" t="s">
        <v>1971</v>
      </c>
    </row>
    <row r="30" spans="1:20">
      <c r="B30" s="694" t="s">
        <v>168</v>
      </c>
      <c r="C30" s="695">
        <v>10</v>
      </c>
      <c r="D30" s="697" t="s">
        <v>9</v>
      </c>
      <c r="E30" s="694" t="s">
        <v>198</v>
      </c>
      <c r="F30" s="694"/>
      <c r="G30" s="694" t="s">
        <v>204</v>
      </c>
      <c r="L30" s="383" t="s">
        <v>577</v>
      </c>
      <c r="M30" t="s">
        <v>1457</v>
      </c>
    </row>
    <row r="31" spans="1:20">
      <c r="L31" s="383" t="s">
        <v>167</v>
      </c>
      <c r="M31" t="s">
        <v>1349</v>
      </c>
    </row>
    <row r="32" spans="1:20">
      <c r="L32" s="383" t="s">
        <v>1381</v>
      </c>
      <c r="M32" t="s">
        <v>1383</v>
      </c>
    </row>
    <row r="33" spans="2:18" ht="15" thickBot="1">
      <c r="L33" s="384" t="s">
        <v>168</v>
      </c>
      <c r="M33" t="s">
        <v>1348</v>
      </c>
    </row>
    <row r="34" spans="2:18" ht="15" thickBot="1">
      <c r="L34" s="345" t="s">
        <v>1302</v>
      </c>
    </row>
    <row r="35" spans="2:18" ht="15" thickBot="1">
      <c r="B35" s="63" t="s">
        <v>325</v>
      </c>
      <c r="C35" s="64"/>
      <c r="D35" s="64"/>
      <c r="E35" s="114" t="s">
        <v>293</v>
      </c>
      <c r="F35" s="156"/>
      <c r="G35" s="156"/>
      <c r="H35" s="114"/>
      <c r="I35" s="115"/>
      <c r="L35" s="49" t="s">
        <v>1303</v>
      </c>
      <c r="M35" t="s">
        <v>1331</v>
      </c>
    </row>
    <row r="36" spans="2:18" ht="15" thickBot="1">
      <c r="B36" s="182" t="s">
        <v>326</v>
      </c>
      <c r="C36" s="183"/>
      <c r="D36" s="185"/>
      <c r="E36" s="86" t="s">
        <v>432</v>
      </c>
      <c r="F36" s="71"/>
      <c r="G36" s="110"/>
      <c r="H36" s="184"/>
      <c r="I36" s="116"/>
      <c r="L36" s="49" t="s">
        <v>1313</v>
      </c>
      <c r="M36" t="s">
        <v>1332</v>
      </c>
    </row>
    <row r="37" spans="2:18" ht="16.2" thickBot="1">
      <c r="B37" s="90" t="s">
        <v>286</v>
      </c>
      <c r="C37" s="90"/>
      <c r="D37" s="90"/>
      <c r="E37" s="76" t="s">
        <v>433</v>
      </c>
      <c r="F37" s="3"/>
      <c r="G37" s="112"/>
      <c r="H37" s="44"/>
      <c r="I37" s="45"/>
      <c r="L37" s="345" t="s">
        <v>87</v>
      </c>
    </row>
    <row r="38" spans="2:18" ht="15.6">
      <c r="B38" s="196" t="s">
        <v>287</v>
      </c>
      <c r="C38" s="194"/>
      <c r="D38" s="194"/>
      <c r="E38" s="82" t="s">
        <v>434</v>
      </c>
      <c r="F38" s="83"/>
      <c r="G38" s="113"/>
      <c r="H38" s="186"/>
      <c r="I38" s="47"/>
      <c r="L38" s="49" t="s">
        <v>1303</v>
      </c>
      <c r="M38" t="s">
        <v>1329</v>
      </c>
    </row>
    <row r="39" spans="2:18" ht="16.2" thickBot="1">
      <c r="B39" s="1102" t="s">
        <v>288</v>
      </c>
      <c r="C39" s="1103"/>
      <c r="D39" s="1104"/>
      <c r="E39" s="190" t="s">
        <v>50</v>
      </c>
      <c r="F39" s="189"/>
      <c r="G39" s="189"/>
      <c r="H39" s="66"/>
      <c r="I39" s="47"/>
      <c r="L39" s="49" t="s">
        <v>1313</v>
      </c>
      <c r="M39" t="s">
        <v>1330</v>
      </c>
    </row>
    <row r="40" spans="2:18" ht="15.6">
      <c r="B40" s="1102"/>
      <c r="C40" s="1103"/>
      <c r="D40" s="1103"/>
      <c r="E40" s="147" t="s">
        <v>45</v>
      </c>
      <c r="F40" s="194"/>
      <c r="G40" s="192"/>
      <c r="H40" s="187"/>
      <c r="I40" s="47"/>
      <c r="L40" s="49"/>
    </row>
    <row r="41" spans="2:18" ht="15.6">
      <c r="B41" s="111" t="s">
        <v>289</v>
      </c>
      <c r="C41" s="3"/>
      <c r="D41" s="3"/>
      <c r="E41" s="148" t="s">
        <v>48</v>
      </c>
      <c r="F41" s="3"/>
      <c r="G41" s="193"/>
      <c r="H41" s="186"/>
      <c r="I41" s="101"/>
      <c r="L41" s="49" t="s">
        <v>86</v>
      </c>
      <c r="Q41" s="48" t="s">
        <v>1268</v>
      </c>
    </row>
    <row r="42" spans="2:18" ht="16.2" thickBot="1">
      <c r="B42" s="1105" t="s">
        <v>290</v>
      </c>
      <c r="C42" s="1106"/>
      <c r="D42" s="1106"/>
      <c r="E42" s="148" t="s">
        <v>46</v>
      </c>
      <c r="F42" s="3"/>
      <c r="G42" s="193"/>
      <c r="H42" s="188"/>
      <c r="I42" s="102"/>
      <c r="L42" s="701" t="s">
        <v>438</v>
      </c>
      <c r="N42" s="24" t="s">
        <v>93</v>
      </c>
      <c r="Q42" s="48" t="s">
        <v>1269</v>
      </c>
      <c r="R42" t="s">
        <v>1274</v>
      </c>
    </row>
    <row r="43" spans="2:18" ht="16.2" thickBot="1">
      <c r="B43" s="1105"/>
      <c r="C43" s="1106"/>
      <c r="D43" s="1106"/>
      <c r="E43" s="148" t="s">
        <v>49</v>
      </c>
      <c r="F43" s="3"/>
      <c r="G43" s="193"/>
      <c r="H43" s="90"/>
      <c r="I43" s="91"/>
      <c r="L43" s="702" t="s">
        <v>8</v>
      </c>
      <c r="N43" s="24" t="s">
        <v>8</v>
      </c>
      <c r="O43" t="s">
        <v>435</v>
      </c>
      <c r="Q43" s="48" t="s">
        <v>1273</v>
      </c>
      <c r="R43" t="s">
        <v>1275</v>
      </c>
    </row>
    <row r="44" spans="2:18" ht="16.2" thickBot="1">
      <c r="B44" s="111" t="s">
        <v>291</v>
      </c>
      <c r="C44" s="3"/>
      <c r="D44" s="3"/>
      <c r="E44" s="148" t="s">
        <v>44</v>
      </c>
      <c r="F44" s="3"/>
      <c r="G44" s="193"/>
      <c r="H44" s="134"/>
      <c r="I44" s="135"/>
      <c r="L44" s="702" t="s">
        <v>9</v>
      </c>
      <c r="N44" s="24" t="s">
        <v>9</v>
      </c>
      <c r="O44" t="s">
        <v>1333</v>
      </c>
      <c r="Q44" s="48" t="s">
        <v>1270</v>
      </c>
      <c r="R44" t="s">
        <v>1276</v>
      </c>
    </row>
    <row r="45" spans="2:18" ht="16.2" thickBot="1">
      <c r="B45" s="89" t="s">
        <v>292</v>
      </c>
      <c r="C45" s="83"/>
      <c r="D45" s="83"/>
      <c r="E45" s="149" t="s">
        <v>47</v>
      </c>
      <c r="F45" s="191"/>
      <c r="G45" s="195"/>
      <c r="H45" s="150" t="s">
        <v>1976</v>
      </c>
      <c r="I45" s="151"/>
      <c r="L45" s="701" t="s">
        <v>172</v>
      </c>
      <c r="N45" s="24" t="s">
        <v>172</v>
      </c>
      <c r="O45" t="s">
        <v>530</v>
      </c>
      <c r="Q45" s="48" t="s">
        <v>1272</v>
      </c>
      <c r="R45" t="s">
        <v>1277</v>
      </c>
    </row>
    <row r="46" spans="2:18">
      <c r="H46" s="152" t="s">
        <v>1975</v>
      </c>
      <c r="I46" s="153"/>
      <c r="L46" s="703" t="s">
        <v>435</v>
      </c>
      <c r="Q46" s="48" t="s">
        <v>1271</v>
      </c>
      <c r="R46" t="s">
        <v>1278</v>
      </c>
    </row>
    <row r="47" spans="2:18">
      <c r="B47" s="201" t="s">
        <v>85</v>
      </c>
      <c r="C47" s="69" t="s">
        <v>455</v>
      </c>
      <c r="D47" s="69" t="s">
        <v>203</v>
      </c>
      <c r="E47" s="199" t="s">
        <v>455</v>
      </c>
      <c r="F47" s="201" t="s">
        <v>203</v>
      </c>
      <c r="H47" s="152" t="s">
        <v>1974</v>
      </c>
      <c r="I47" s="153"/>
      <c r="L47" s="704" t="s">
        <v>1956</v>
      </c>
      <c r="Q47" s="48" t="s">
        <v>1281</v>
      </c>
      <c r="R47" t="s">
        <v>1279</v>
      </c>
    </row>
    <row r="48" spans="2:18">
      <c r="B48" s="95">
        <v>1</v>
      </c>
      <c r="C48" s="202">
        <v>1</v>
      </c>
      <c r="D48" s="57">
        <v>0</v>
      </c>
      <c r="E48" s="96" t="s">
        <v>448</v>
      </c>
      <c r="F48" s="40"/>
      <c r="H48" s="152" t="s">
        <v>1973</v>
      </c>
      <c r="I48" s="153"/>
      <c r="L48" s="703" t="s">
        <v>437</v>
      </c>
      <c r="Q48" s="48" t="s">
        <v>1282</v>
      </c>
      <c r="R48" t="s">
        <v>1280</v>
      </c>
    </row>
    <row r="49" spans="2:25">
      <c r="B49" s="96">
        <f>SUM(C49:D49)</f>
        <v>2</v>
      </c>
      <c r="C49" s="9">
        <v>1</v>
      </c>
      <c r="D49" s="58">
        <v>1</v>
      </c>
      <c r="E49" s="96" t="s">
        <v>448</v>
      </c>
      <c r="F49" s="41"/>
      <c r="H49" s="152" t="s">
        <v>65</v>
      </c>
      <c r="I49" s="153"/>
      <c r="L49" s="703" t="s">
        <v>530</v>
      </c>
      <c r="Q49" s="48" t="s">
        <v>1283</v>
      </c>
      <c r="R49" t="s">
        <v>522</v>
      </c>
      <c r="U49" s="701"/>
    </row>
    <row r="50" spans="2:25">
      <c r="B50" s="96">
        <f t="shared" ref="B50:B60" si="0">SUM(C50:D50)</f>
        <v>3</v>
      </c>
      <c r="C50" s="9">
        <v>2</v>
      </c>
      <c r="D50" s="58">
        <v>1</v>
      </c>
      <c r="E50" s="96" t="s">
        <v>331</v>
      </c>
      <c r="F50" s="41"/>
      <c r="H50" s="152" t="s">
        <v>60</v>
      </c>
      <c r="I50" s="153"/>
      <c r="L50" s="49"/>
      <c r="U50" s="702"/>
    </row>
    <row r="51" spans="2:25">
      <c r="B51" s="96">
        <f t="shared" si="0"/>
        <v>4</v>
      </c>
      <c r="C51" s="9">
        <v>2</v>
      </c>
      <c r="D51" s="58">
        <v>2</v>
      </c>
      <c r="E51" s="96" t="s">
        <v>331</v>
      </c>
      <c r="F51" s="41"/>
      <c r="H51" s="152" t="s">
        <v>59</v>
      </c>
      <c r="I51" s="153"/>
      <c r="L51" s="49"/>
      <c r="U51" s="703"/>
    </row>
    <row r="52" spans="2:25">
      <c r="B52" s="96">
        <f t="shared" si="0"/>
        <v>5</v>
      </c>
      <c r="C52" s="9">
        <v>3</v>
      </c>
      <c r="D52" s="58">
        <v>2</v>
      </c>
      <c r="E52" s="96" t="s">
        <v>329</v>
      </c>
      <c r="F52" s="41"/>
      <c r="H52" s="152" t="s">
        <v>66</v>
      </c>
      <c r="I52" s="153"/>
      <c r="L52" s="49"/>
      <c r="U52" s="703"/>
    </row>
    <row r="53" spans="2:25" ht="15" thickBot="1">
      <c r="B53" s="203">
        <f t="shared" si="0"/>
        <v>6</v>
      </c>
      <c r="C53" s="201">
        <v>3</v>
      </c>
      <c r="D53" s="204">
        <v>3</v>
      </c>
      <c r="E53" s="203" t="s">
        <v>329</v>
      </c>
      <c r="F53" s="197"/>
      <c r="H53" s="152" t="s">
        <v>67</v>
      </c>
      <c r="I53" s="153"/>
      <c r="L53" s="49"/>
      <c r="U53" s="692"/>
      <c r="X53" s="230" t="s">
        <v>478</v>
      </c>
      <c r="Y53" s="155" t="s">
        <v>479</v>
      </c>
    </row>
    <row r="54" spans="2:25">
      <c r="B54" s="96">
        <f t="shared" si="0"/>
        <v>7</v>
      </c>
      <c r="C54" s="9">
        <v>4</v>
      </c>
      <c r="D54" s="58">
        <v>3</v>
      </c>
      <c r="E54" s="96" t="s">
        <v>329</v>
      </c>
      <c r="F54" s="41"/>
      <c r="H54" s="152" t="s">
        <v>68</v>
      </c>
      <c r="I54" s="153"/>
      <c r="L54" s="48"/>
      <c r="X54" s="231" t="s">
        <v>465</v>
      </c>
      <c r="Y54" s="153" t="s">
        <v>27</v>
      </c>
    </row>
    <row r="55" spans="2:25">
      <c r="B55" s="96">
        <f t="shared" si="0"/>
        <v>8</v>
      </c>
      <c r="C55" s="9">
        <v>4</v>
      </c>
      <c r="D55" s="58">
        <v>4</v>
      </c>
      <c r="E55" s="96" t="s">
        <v>170</v>
      </c>
      <c r="F55" s="206" t="s">
        <v>456</v>
      </c>
      <c r="H55" s="152" t="s">
        <v>69</v>
      </c>
      <c r="I55" s="153"/>
      <c r="L55" s="48"/>
      <c r="X55" s="231" t="s">
        <v>466</v>
      </c>
      <c r="Y55" s="153" t="s">
        <v>29</v>
      </c>
    </row>
    <row r="56" spans="2:25" ht="15" thickBot="1">
      <c r="B56" s="96">
        <f t="shared" si="0"/>
        <v>9</v>
      </c>
      <c r="C56" s="9">
        <v>5</v>
      </c>
      <c r="D56" s="58">
        <v>4</v>
      </c>
      <c r="E56" s="96" t="s">
        <v>170</v>
      </c>
      <c r="F56" s="207" t="s">
        <v>456</v>
      </c>
      <c r="H56" s="154" t="s">
        <v>70</v>
      </c>
      <c r="I56" s="155"/>
      <c r="L56" s="48"/>
      <c r="X56" s="231" t="s">
        <v>467</v>
      </c>
      <c r="Y56" s="153" t="s">
        <v>30</v>
      </c>
    </row>
    <row r="57" spans="2:25">
      <c r="B57" s="96">
        <f t="shared" si="0"/>
        <v>10</v>
      </c>
      <c r="C57" s="9">
        <v>5</v>
      </c>
      <c r="D57" s="58">
        <v>5</v>
      </c>
      <c r="E57" s="96" t="s">
        <v>171</v>
      </c>
      <c r="F57" s="207">
        <v>4</v>
      </c>
      <c r="L57" s="48"/>
      <c r="X57" s="231" t="s">
        <v>468</v>
      </c>
      <c r="Y57" s="153" t="s">
        <v>32</v>
      </c>
    </row>
    <row r="58" spans="2:25">
      <c r="B58" s="96">
        <f t="shared" si="0"/>
        <v>11</v>
      </c>
      <c r="C58" s="9">
        <v>6</v>
      </c>
      <c r="D58" s="58">
        <v>5</v>
      </c>
      <c r="E58" s="96" t="s">
        <v>171</v>
      </c>
      <c r="F58" s="207">
        <v>4</v>
      </c>
      <c r="L58" s="48"/>
      <c r="X58" s="231" t="s">
        <v>475</v>
      </c>
      <c r="Y58" s="153" t="s">
        <v>33</v>
      </c>
    </row>
    <row r="59" spans="2:25">
      <c r="B59" s="96">
        <f t="shared" si="0"/>
        <v>12</v>
      </c>
      <c r="C59" s="9">
        <v>6</v>
      </c>
      <c r="D59" s="58">
        <v>6</v>
      </c>
      <c r="E59" s="96" t="s">
        <v>449</v>
      </c>
      <c r="F59" s="206" t="s">
        <v>457</v>
      </c>
      <c r="L59" s="48"/>
      <c r="X59" s="231" t="s">
        <v>476</v>
      </c>
      <c r="Y59" s="153" t="s">
        <v>34</v>
      </c>
    </row>
    <row r="60" spans="2:25" ht="15" thickBot="1">
      <c r="B60" s="97">
        <f t="shared" si="0"/>
        <v>13</v>
      </c>
      <c r="C60" s="205">
        <v>6</v>
      </c>
      <c r="D60" s="59">
        <v>7</v>
      </c>
      <c r="E60" s="97" t="s">
        <v>449</v>
      </c>
      <c r="F60" s="208">
        <v>5</v>
      </c>
      <c r="L60" s="48"/>
      <c r="X60" s="230" t="s">
        <v>477</v>
      </c>
      <c r="Y60" s="155" t="s">
        <v>35</v>
      </c>
    </row>
    <row r="61" spans="2:25">
      <c r="B61" s="9"/>
      <c r="C61" s="9"/>
      <c r="D61" s="9"/>
      <c r="F61" s="13"/>
      <c r="L61" s="48"/>
    </row>
    <row r="62" spans="2:25" ht="15" thickBot="1">
      <c r="B62" s="131" t="s">
        <v>283</v>
      </c>
      <c r="C62" s="52"/>
      <c r="D62" s="132"/>
      <c r="E62" s="52"/>
      <c r="F62" s="52"/>
      <c r="G62" s="52" t="s">
        <v>678</v>
      </c>
      <c r="H62" s="52"/>
      <c r="I62" s="52"/>
      <c r="J62" s="52"/>
      <c r="L62" s="48"/>
    </row>
    <row r="63" spans="2:25">
      <c r="B63" s="138" t="s">
        <v>165</v>
      </c>
      <c r="C63" s="250" t="s">
        <v>517</v>
      </c>
      <c r="D63" s="140" t="s">
        <v>86</v>
      </c>
      <c r="E63" s="141" t="s">
        <v>676</v>
      </c>
      <c r="F63" s="140" t="s">
        <v>677</v>
      </c>
      <c r="G63" s="142"/>
      <c r="H63" s="139"/>
      <c r="I63" s="139"/>
      <c r="J63" s="143"/>
      <c r="L63" s="48"/>
    </row>
    <row r="64" spans="2:25">
      <c r="B64" s="46" t="s">
        <v>574</v>
      </c>
      <c r="C64" s="251">
        <v>100</v>
      </c>
      <c r="D64" s="179" t="s">
        <v>8</v>
      </c>
      <c r="E64" s="283" t="s">
        <v>9</v>
      </c>
      <c r="F64" s="302" t="s">
        <v>530</v>
      </c>
      <c r="G64" s="284">
        <v>7</v>
      </c>
      <c r="H64" s="137">
        <v>7</v>
      </c>
      <c r="I64" s="137">
        <v>7</v>
      </c>
      <c r="J64" s="144">
        <v>7</v>
      </c>
      <c r="L64" s="48"/>
    </row>
    <row r="65" spans="2:12">
      <c r="B65" s="46" t="s">
        <v>573</v>
      </c>
      <c r="C65" s="251">
        <v>100</v>
      </c>
      <c r="D65" s="179" t="s">
        <v>8</v>
      </c>
      <c r="E65" s="301" t="s">
        <v>437</v>
      </c>
      <c r="F65" s="136" t="s">
        <v>438</v>
      </c>
      <c r="G65" s="283">
        <v>7</v>
      </c>
      <c r="H65" s="34">
        <v>7</v>
      </c>
      <c r="I65" s="34">
        <v>7</v>
      </c>
      <c r="J65" s="65">
        <v>7</v>
      </c>
      <c r="L65" s="48"/>
    </row>
    <row r="66" spans="2:12">
      <c r="B66" s="46" t="s">
        <v>572</v>
      </c>
      <c r="C66" s="251">
        <v>100</v>
      </c>
      <c r="D66" s="300" t="s">
        <v>435</v>
      </c>
      <c r="E66" s="283" t="s">
        <v>9</v>
      </c>
      <c r="F66" s="136" t="s">
        <v>172</v>
      </c>
      <c r="G66" s="283">
        <v>7</v>
      </c>
      <c r="H66" s="34">
        <v>7</v>
      </c>
      <c r="I66" s="34">
        <v>7</v>
      </c>
      <c r="J66" s="65">
        <v>7</v>
      </c>
      <c r="L66" s="48"/>
    </row>
    <row r="67" spans="2:12">
      <c r="B67" s="46" t="s">
        <v>576</v>
      </c>
      <c r="C67" s="251">
        <v>100</v>
      </c>
      <c r="D67" s="300" t="s">
        <v>435</v>
      </c>
      <c r="E67" s="283" t="s">
        <v>9</v>
      </c>
      <c r="F67" s="302" t="s">
        <v>530</v>
      </c>
      <c r="G67" s="283">
        <v>3</v>
      </c>
      <c r="H67" s="34">
        <v>7</v>
      </c>
      <c r="I67" s="34">
        <v>3</v>
      </c>
      <c r="J67" s="65">
        <v>5</v>
      </c>
      <c r="L67" s="48"/>
    </row>
    <row r="68" spans="2:12">
      <c r="B68" s="46" t="s">
        <v>575</v>
      </c>
      <c r="C68" s="251">
        <v>100</v>
      </c>
      <c r="D68" s="300" t="s">
        <v>435</v>
      </c>
      <c r="E68" s="301" t="s">
        <v>437</v>
      </c>
      <c r="F68" s="136" t="s">
        <v>438</v>
      </c>
      <c r="G68" s="283">
        <v>3</v>
      </c>
      <c r="H68" s="34">
        <v>3</v>
      </c>
      <c r="I68" s="34">
        <v>7</v>
      </c>
      <c r="J68" s="65">
        <v>5</v>
      </c>
      <c r="L68" s="48"/>
    </row>
    <row r="69" spans="2:12">
      <c r="B69" s="46" t="s">
        <v>577</v>
      </c>
      <c r="C69" s="251">
        <v>100</v>
      </c>
      <c r="D69" s="179" t="s">
        <v>8</v>
      </c>
      <c r="E69" s="301" t="s">
        <v>437</v>
      </c>
      <c r="F69" s="302" t="s">
        <v>530</v>
      </c>
      <c r="G69" s="283">
        <v>7</v>
      </c>
      <c r="H69" s="34">
        <v>3</v>
      </c>
      <c r="I69" s="34">
        <v>3</v>
      </c>
      <c r="J69" s="65">
        <v>5</v>
      </c>
      <c r="L69" s="48"/>
    </row>
    <row r="70" spans="2:12" ht="15" thickBot="1">
      <c r="B70" s="133"/>
      <c r="C70" s="252"/>
      <c r="D70" s="180"/>
      <c r="E70" s="146"/>
      <c r="F70" s="145"/>
      <c r="G70" s="146"/>
      <c r="H70" s="134"/>
      <c r="I70" s="134"/>
      <c r="J70" s="135"/>
      <c r="L70" s="48"/>
    </row>
    <row r="71" spans="2:12">
      <c r="L71" s="48"/>
    </row>
    <row r="72" spans="2:12">
      <c r="B72" s="99">
        <v>0</v>
      </c>
      <c r="C72" s="232" t="s">
        <v>5</v>
      </c>
      <c r="L72" s="48"/>
    </row>
    <row r="73" spans="2:12">
      <c r="B73" s="99">
        <v>1</v>
      </c>
      <c r="C73" s="232" t="s">
        <v>495</v>
      </c>
      <c r="L73" s="48"/>
    </row>
    <row r="74" spans="2:12">
      <c r="B74" s="99">
        <v>2</v>
      </c>
      <c r="C74" s="232" t="s">
        <v>496</v>
      </c>
      <c r="L74" s="48"/>
    </row>
    <row r="75" spans="2:12">
      <c r="B75" s="99">
        <v>3</v>
      </c>
      <c r="C75" s="232" t="s">
        <v>497</v>
      </c>
      <c r="L75" s="48"/>
    </row>
    <row r="76" spans="2:12">
      <c r="B76" s="99">
        <v>4</v>
      </c>
      <c r="C76" s="232" t="s">
        <v>520</v>
      </c>
      <c r="L76" s="48"/>
    </row>
    <row r="77" spans="2:12">
      <c r="B77" s="99">
        <v>5</v>
      </c>
      <c r="C77" s="232" t="s">
        <v>498</v>
      </c>
      <c r="L77" s="48"/>
    </row>
    <row r="78" spans="2:12">
      <c r="B78" s="99">
        <v>6</v>
      </c>
      <c r="C78" s="232" t="s">
        <v>521</v>
      </c>
      <c r="L78" s="48"/>
    </row>
    <row r="79" spans="2:12">
      <c r="B79" s="99">
        <v>7</v>
      </c>
      <c r="C79" s="232" t="s">
        <v>499</v>
      </c>
    </row>
    <row r="80" spans="2:12">
      <c r="L80" s="22"/>
    </row>
    <row r="81" spans="2:13" ht="15" thickBot="1">
      <c r="B81" s="735" t="s">
        <v>1980</v>
      </c>
      <c r="C81" s="735" t="s">
        <v>327</v>
      </c>
      <c r="D81" s="735" t="s">
        <v>86</v>
      </c>
      <c r="E81" s="736" t="s">
        <v>1992</v>
      </c>
      <c r="F81" s="737" t="s">
        <v>1981</v>
      </c>
      <c r="G81" s="737" t="s">
        <v>1982</v>
      </c>
      <c r="M81" s="48"/>
    </row>
    <row r="82" spans="2:13">
      <c r="B82" s="738" t="s">
        <v>87</v>
      </c>
      <c r="C82" s="738" t="s">
        <v>449</v>
      </c>
      <c r="D82" s="739">
        <v>10</v>
      </c>
      <c r="E82" s="739" t="s">
        <v>1983</v>
      </c>
      <c r="F82" s="740" t="s">
        <v>1773</v>
      </c>
      <c r="G82" s="741">
        <v>10000</v>
      </c>
      <c r="M82" s="48"/>
    </row>
    <row r="83" spans="2:13">
      <c r="B83" s="742" t="s">
        <v>1984</v>
      </c>
      <c r="C83" s="738" t="s">
        <v>449</v>
      </c>
      <c r="D83" s="739">
        <v>6</v>
      </c>
      <c r="E83" s="739" t="s">
        <v>1985</v>
      </c>
      <c r="F83" s="740" t="s">
        <v>1773</v>
      </c>
      <c r="G83" s="741">
        <v>6000</v>
      </c>
      <c r="M83" s="48"/>
    </row>
    <row r="84" spans="2:13">
      <c r="B84" s="742" t="s">
        <v>1986</v>
      </c>
      <c r="C84" s="738" t="s">
        <v>449</v>
      </c>
      <c r="D84" s="739">
        <v>3</v>
      </c>
      <c r="E84" s="739" t="s">
        <v>1987</v>
      </c>
      <c r="F84" s="740" t="s">
        <v>5</v>
      </c>
      <c r="G84" s="741">
        <v>3000</v>
      </c>
      <c r="M84" s="48"/>
    </row>
    <row r="85" spans="2:13" ht="15" thickBot="1">
      <c r="B85" s="735" t="s">
        <v>1988</v>
      </c>
      <c r="C85" s="743" t="s">
        <v>449</v>
      </c>
      <c r="D85" s="744">
        <v>1</v>
      </c>
      <c r="E85" s="744" t="s">
        <v>1989</v>
      </c>
      <c r="F85" s="745" t="s">
        <v>5</v>
      </c>
      <c r="G85" s="746">
        <v>1000</v>
      </c>
      <c r="M85" s="48"/>
    </row>
    <row r="86" spans="2:13">
      <c r="B86" s="738" t="s">
        <v>55</v>
      </c>
      <c r="C86" s="738" t="s">
        <v>449</v>
      </c>
      <c r="D86" s="739">
        <v>10</v>
      </c>
      <c r="E86" s="739" t="s">
        <v>1983</v>
      </c>
      <c r="F86" s="740" t="s">
        <v>31</v>
      </c>
      <c r="G86" s="741">
        <v>3000</v>
      </c>
      <c r="M86" s="48"/>
    </row>
    <row r="87" spans="2:13">
      <c r="B87" s="738" t="s">
        <v>54</v>
      </c>
      <c r="C87" s="738" t="s">
        <v>449</v>
      </c>
      <c r="D87" s="739">
        <v>6</v>
      </c>
      <c r="E87" s="739" t="s">
        <v>1985</v>
      </c>
      <c r="F87" s="740" t="s">
        <v>31</v>
      </c>
      <c r="G87" s="747">
        <v>1000</v>
      </c>
      <c r="M87" s="48"/>
    </row>
    <row r="88" spans="2:13">
      <c r="B88" s="738" t="s">
        <v>53</v>
      </c>
      <c r="C88" s="738" t="s">
        <v>449</v>
      </c>
      <c r="D88" s="739">
        <v>3</v>
      </c>
      <c r="E88" s="739" t="s">
        <v>1993</v>
      </c>
      <c r="F88" s="740" t="s">
        <v>4</v>
      </c>
      <c r="G88" s="747">
        <v>600</v>
      </c>
      <c r="M88" s="48"/>
    </row>
    <row r="89" spans="2:13" ht="15" thickBot="1">
      <c r="B89" s="735" t="s">
        <v>1990</v>
      </c>
      <c r="C89" s="743" t="s">
        <v>330</v>
      </c>
      <c r="D89" s="744">
        <v>1</v>
      </c>
      <c r="E89" s="744" t="s">
        <v>1994</v>
      </c>
      <c r="F89" s="745" t="s">
        <v>4</v>
      </c>
      <c r="G89" s="746">
        <v>300</v>
      </c>
      <c r="M89" s="48"/>
    </row>
    <row r="90" spans="2:13" ht="15" thickBot="1">
      <c r="B90" s="735" t="s">
        <v>1991</v>
      </c>
      <c r="C90" s="743" t="s">
        <v>329</v>
      </c>
      <c r="D90" s="744">
        <v>0</v>
      </c>
      <c r="E90" s="744">
        <v>0</v>
      </c>
      <c r="F90" s="745" t="s">
        <v>6</v>
      </c>
      <c r="G90" s="746">
        <v>100</v>
      </c>
      <c r="M90" s="48"/>
    </row>
    <row r="91" spans="2:13">
      <c r="L91" s="48"/>
    </row>
    <row r="92" spans="2:13">
      <c r="L92" s="48"/>
    </row>
    <row r="93" spans="2:13">
      <c r="L93" s="48"/>
    </row>
    <row r="94" spans="2:13">
      <c r="L94" s="48"/>
    </row>
    <row r="95" spans="2:13">
      <c r="L95" s="48"/>
    </row>
    <row r="96" spans="2:13">
      <c r="L96" s="48"/>
    </row>
    <row r="97" spans="12:12">
      <c r="L97" s="48"/>
    </row>
    <row r="98" spans="12:12">
      <c r="L98" s="48"/>
    </row>
    <row r="99" spans="12:12">
      <c r="L99" s="48"/>
    </row>
    <row r="100" spans="12:12">
      <c r="L100" s="48"/>
    </row>
    <row r="101" spans="12:12">
      <c r="L101" s="48"/>
    </row>
    <row r="102" spans="12:12">
      <c r="L102" s="48"/>
    </row>
    <row r="103" spans="12:12">
      <c r="L103" s="48"/>
    </row>
    <row r="104" spans="12:12">
      <c r="L104" s="48"/>
    </row>
    <row r="105" spans="12:12">
      <c r="L105" s="48"/>
    </row>
    <row r="106" spans="12:12">
      <c r="L106" s="48"/>
    </row>
    <row r="107" spans="12:12">
      <c r="L107" s="48"/>
    </row>
    <row r="108" spans="12:12">
      <c r="L108" s="48"/>
    </row>
    <row r="109" spans="12:12">
      <c r="L109" s="48"/>
    </row>
    <row r="110" spans="12:12">
      <c r="L110" s="48"/>
    </row>
    <row r="111" spans="12:12">
      <c r="L111" s="48"/>
    </row>
    <row r="112" spans="12:12">
      <c r="L112" s="48"/>
    </row>
    <row r="113" spans="12:12">
      <c r="L113" s="48"/>
    </row>
    <row r="114" spans="12:12">
      <c r="L114" s="48"/>
    </row>
    <row r="115" spans="12:12">
      <c r="L115" s="48"/>
    </row>
    <row r="116" spans="12:12">
      <c r="L116" s="48"/>
    </row>
    <row r="117" spans="12:12">
      <c r="L117" s="48"/>
    </row>
    <row r="118" spans="12:12">
      <c r="L118" s="48"/>
    </row>
    <row r="119" spans="12:12">
      <c r="L119" s="48"/>
    </row>
    <row r="120" spans="12:12">
      <c r="L120" s="48"/>
    </row>
    <row r="121" spans="12:12">
      <c r="L121" s="48"/>
    </row>
    <row r="122" spans="12:12">
      <c r="L122" s="48"/>
    </row>
    <row r="123" spans="12:12">
      <c r="L123" s="48"/>
    </row>
    <row r="124" spans="12:12">
      <c r="L124" s="48"/>
    </row>
    <row r="125" spans="12:12">
      <c r="L125" s="48"/>
    </row>
    <row r="126" spans="12:12">
      <c r="L126" s="48"/>
    </row>
    <row r="127" spans="12:12">
      <c r="L127" s="48"/>
    </row>
    <row r="128" spans="12:12">
      <c r="L128" s="48"/>
    </row>
    <row r="129" spans="12:12">
      <c r="L129" s="48"/>
    </row>
    <row r="130" spans="12:12">
      <c r="L130" s="48"/>
    </row>
    <row r="131" spans="12:12">
      <c r="L131" s="48"/>
    </row>
    <row r="132" spans="12:12">
      <c r="L132" s="48"/>
    </row>
    <row r="133" spans="12:12">
      <c r="L133" s="48"/>
    </row>
    <row r="134" spans="12:12">
      <c r="L134" s="48"/>
    </row>
    <row r="135" spans="12:12">
      <c r="L135" s="48"/>
    </row>
    <row r="136" spans="12:12">
      <c r="L136" s="48"/>
    </row>
    <row r="137" spans="12:12">
      <c r="L137" s="48"/>
    </row>
    <row r="138" spans="12:12">
      <c r="L138" s="48"/>
    </row>
    <row r="139" spans="12:12">
      <c r="L139" s="48"/>
    </row>
    <row r="140" spans="12:12">
      <c r="L140" s="48"/>
    </row>
    <row r="141" spans="12:12">
      <c r="L141" s="48"/>
    </row>
    <row r="142" spans="12:12">
      <c r="L142" s="48"/>
    </row>
    <row r="143" spans="12:12">
      <c r="L143" s="48"/>
    </row>
    <row r="144" spans="12:12">
      <c r="L144" s="48"/>
    </row>
    <row r="145" spans="12:12">
      <c r="L145" s="48"/>
    </row>
    <row r="146" spans="12:12">
      <c r="L146" s="48"/>
    </row>
    <row r="147" spans="12:12">
      <c r="L147" s="48"/>
    </row>
    <row r="148" spans="12:12">
      <c r="L148" s="48"/>
    </row>
    <row r="149" spans="12:12">
      <c r="L149" s="48"/>
    </row>
    <row r="150" spans="12:12">
      <c r="L150" s="48"/>
    </row>
    <row r="151" spans="12:12">
      <c r="L151" s="48"/>
    </row>
    <row r="152" spans="12:12">
      <c r="L152" s="48"/>
    </row>
    <row r="153" spans="12:12">
      <c r="L153" s="48"/>
    </row>
    <row r="154" spans="12:12">
      <c r="L154" s="48"/>
    </row>
    <row r="155" spans="12:12">
      <c r="L155" s="48"/>
    </row>
    <row r="156" spans="12:12">
      <c r="L156" s="48"/>
    </row>
    <row r="157" spans="12:12">
      <c r="L157" s="48"/>
    </row>
    <row r="158" spans="12:12">
      <c r="L158" s="48"/>
    </row>
    <row r="159" spans="12:12">
      <c r="L159" s="14"/>
    </row>
    <row r="160" spans="12:12">
      <c r="L160" s="23"/>
    </row>
    <row r="161" spans="12:12">
      <c r="L161" s="48"/>
    </row>
    <row r="162" spans="12:12">
      <c r="L162" s="48"/>
    </row>
    <row r="163" spans="12:12">
      <c r="L163" s="48"/>
    </row>
    <row r="164" spans="12:12">
      <c r="L164" s="48"/>
    </row>
    <row r="165" spans="12:12">
      <c r="L165" s="48"/>
    </row>
    <row r="166" spans="12:12">
      <c r="L166" s="48"/>
    </row>
    <row r="167" spans="12:12">
      <c r="L167" s="48"/>
    </row>
    <row r="168" spans="12:12">
      <c r="L168" s="48"/>
    </row>
    <row r="169" spans="12:12">
      <c r="L169" s="48"/>
    </row>
    <row r="170" spans="12:12">
      <c r="L170" s="48"/>
    </row>
    <row r="171" spans="12:12">
      <c r="L171" s="48"/>
    </row>
    <row r="172" spans="12:12">
      <c r="L172" s="48"/>
    </row>
    <row r="173" spans="12:12">
      <c r="L173" s="48"/>
    </row>
    <row r="174" spans="12:12">
      <c r="L174" s="48"/>
    </row>
    <row r="175" spans="12:12">
      <c r="L175" s="48"/>
    </row>
    <row r="176" spans="12:12">
      <c r="L176" s="48"/>
    </row>
    <row r="177" spans="12:12">
      <c r="L177" s="48"/>
    </row>
    <row r="178" spans="12:12">
      <c r="L178" s="48"/>
    </row>
    <row r="179" spans="12:12">
      <c r="L179" s="48"/>
    </row>
    <row r="180" spans="12:12">
      <c r="L180" s="48"/>
    </row>
    <row r="181" spans="12:12">
      <c r="L181" s="48"/>
    </row>
    <row r="182" spans="12:12">
      <c r="L182" s="48"/>
    </row>
    <row r="183" spans="12:12">
      <c r="L183" s="48"/>
    </row>
    <row r="184" spans="12:12">
      <c r="L184" s="48"/>
    </row>
    <row r="185" spans="12:12">
      <c r="L185" s="48"/>
    </row>
    <row r="186" spans="12:12">
      <c r="L186" s="48"/>
    </row>
    <row r="187" spans="12:12">
      <c r="L187" s="48"/>
    </row>
    <row r="188" spans="12:12">
      <c r="L188" s="48"/>
    </row>
    <row r="189" spans="12:12">
      <c r="L189" s="48"/>
    </row>
    <row r="190" spans="12:12">
      <c r="L190" s="48"/>
    </row>
    <row r="191" spans="12:12">
      <c r="L191" s="48"/>
    </row>
    <row r="192" spans="12:12">
      <c r="L192" s="48"/>
    </row>
    <row r="193" spans="12:12">
      <c r="L193" s="48"/>
    </row>
    <row r="194" spans="12:12">
      <c r="L194" s="48"/>
    </row>
    <row r="195" spans="12:12">
      <c r="L195" s="48"/>
    </row>
    <row r="196" spans="12:12">
      <c r="L196" s="48"/>
    </row>
    <row r="197" spans="12:12">
      <c r="L197" s="48"/>
    </row>
    <row r="198" spans="12:12">
      <c r="L198" s="48"/>
    </row>
    <row r="199" spans="12:12">
      <c r="L199" s="48"/>
    </row>
    <row r="200" spans="12:12">
      <c r="L200" s="48"/>
    </row>
    <row r="201" spans="12:12">
      <c r="L201" s="48"/>
    </row>
    <row r="202" spans="12:12">
      <c r="L202" s="48"/>
    </row>
    <row r="203" spans="12:12">
      <c r="L203" s="48"/>
    </row>
    <row r="204" spans="12:12">
      <c r="L204" s="48"/>
    </row>
    <row r="205" spans="12:12">
      <c r="L205" s="48"/>
    </row>
    <row r="206" spans="12:12">
      <c r="L206" s="48"/>
    </row>
    <row r="207" spans="12:12">
      <c r="L207" s="48"/>
    </row>
    <row r="208" spans="12:12">
      <c r="L208" s="48"/>
    </row>
    <row r="209" spans="12:12">
      <c r="L209" s="48"/>
    </row>
    <row r="210" spans="12:12">
      <c r="L210" s="48"/>
    </row>
    <row r="211" spans="12:12">
      <c r="L211" s="48"/>
    </row>
    <row r="212" spans="12:12">
      <c r="L212" s="48"/>
    </row>
    <row r="213" spans="12:12">
      <c r="L213" s="48"/>
    </row>
    <row r="214" spans="12:12">
      <c r="L214" s="48"/>
    </row>
    <row r="215" spans="12:12">
      <c r="L215" s="48"/>
    </row>
    <row r="216" spans="12:12">
      <c r="L216" s="48"/>
    </row>
    <row r="217" spans="12:12">
      <c r="L217" s="48"/>
    </row>
    <row r="218" spans="12:12">
      <c r="L218" s="48"/>
    </row>
    <row r="219" spans="12:12">
      <c r="L219" s="48"/>
    </row>
    <row r="220" spans="12:12">
      <c r="L220" s="48"/>
    </row>
    <row r="221" spans="12:12">
      <c r="L221" s="48"/>
    </row>
    <row r="222" spans="12:12">
      <c r="L222" s="48"/>
    </row>
    <row r="223" spans="12:12">
      <c r="L223" s="48"/>
    </row>
    <row r="224" spans="12:12">
      <c r="L224" s="48"/>
    </row>
    <row r="225" spans="12:12">
      <c r="L225" s="48"/>
    </row>
    <row r="226" spans="12:12">
      <c r="L226" s="48"/>
    </row>
    <row r="227" spans="12:12">
      <c r="L227" s="48"/>
    </row>
    <row r="228" spans="12:12">
      <c r="L228" s="48"/>
    </row>
    <row r="229" spans="12:12">
      <c r="L229" s="48"/>
    </row>
    <row r="230" spans="12:12">
      <c r="L230" s="48"/>
    </row>
    <row r="231" spans="12:12">
      <c r="L231" s="48"/>
    </row>
    <row r="232" spans="12:12">
      <c r="L232" s="48"/>
    </row>
    <row r="233" spans="12:12">
      <c r="L233" s="48"/>
    </row>
    <row r="234" spans="12:12">
      <c r="L234" s="48"/>
    </row>
    <row r="235" spans="12:12">
      <c r="L235" s="48"/>
    </row>
    <row r="236" spans="12:12">
      <c r="L236" s="48"/>
    </row>
    <row r="237" spans="12:12">
      <c r="L237" s="48"/>
    </row>
    <row r="238" spans="12:12">
      <c r="L238" s="48"/>
    </row>
  </sheetData>
  <sortState xmlns:xlrd2="http://schemas.microsoft.com/office/spreadsheetml/2017/richdata2" ref="S13:T18">
    <sortCondition ref="S13:S18"/>
  </sortState>
  <mergeCells count="2">
    <mergeCell ref="B39:D40"/>
    <mergeCell ref="B42:D43"/>
  </mergeCells>
  <phoneticPr fontId="20" type="noConversion"/>
  <pageMargins left="0.25" right="0.25" top="0.75" bottom="0.75" header="0.3" footer="0.3"/>
  <pageSetup paperSize="9" scale="87" orientation="portrait" r:id="rId1"/>
  <ignoredErrors>
    <ignoredError sqref="B56:B57" formulaRange="1"/>
  </ignoredError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834F82-AEE0-424A-BDEC-09392550ACE2}">
  <sheetPr codeName="Taul7">
    <pageSetUpPr fitToPage="1"/>
  </sheetPr>
  <dimension ref="B1:AV116"/>
  <sheetViews>
    <sheetView topLeftCell="A86" workbookViewId="0">
      <selection activeCell="B1" sqref="B1:S6"/>
    </sheetView>
  </sheetViews>
  <sheetFormatPr defaultColWidth="4" defaultRowHeight="14.4"/>
  <sheetData>
    <row r="1" spans="2:32" ht="15.6">
      <c r="B1" s="60" t="s">
        <v>483</v>
      </c>
      <c r="C1" s="61"/>
      <c r="D1" s="61"/>
      <c r="E1" s="61"/>
      <c r="F1" s="61"/>
      <c r="G1" s="61"/>
      <c r="H1" s="61"/>
      <c r="I1" s="61"/>
      <c r="J1" s="61"/>
      <c r="K1" s="61"/>
      <c r="L1" s="61"/>
      <c r="M1" s="61"/>
      <c r="N1" s="61"/>
      <c r="O1" s="61"/>
      <c r="P1" s="61"/>
      <c r="Q1" s="61"/>
      <c r="R1" s="61"/>
      <c r="S1" s="62"/>
      <c r="U1" s="52" t="s">
        <v>242</v>
      </c>
      <c r="V1" s="50"/>
      <c r="W1" s="50"/>
      <c r="X1" s="50"/>
      <c r="Y1" s="52" t="s">
        <v>450</v>
      </c>
      <c r="Z1" s="50"/>
      <c r="AA1" s="52" t="s">
        <v>265</v>
      </c>
      <c r="AB1" s="52"/>
      <c r="AC1" s="52"/>
      <c r="AD1" s="94"/>
      <c r="AE1" s="52"/>
      <c r="AF1" s="50"/>
    </row>
    <row r="2" spans="2:32" ht="15.6">
      <c r="B2" s="87" t="s">
        <v>514</v>
      </c>
      <c r="C2" s="73"/>
      <c r="D2" s="73"/>
      <c r="E2" s="73"/>
      <c r="F2" s="73"/>
      <c r="G2" s="73"/>
      <c r="H2" s="73"/>
      <c r="I2" s="73"/>
      <c r="J2" s="73"/>
      <c r="K2" s="73"/>
      <c r="L2" s="73"/>
      <c r="M2" s="73"/>
      <c r="N2" s="73"/>
      <c r="O2" s="73"/>
      <c r="P2" s="73"/>
      <c r="Q2" s="73"/>
      <c r="R2" s="73"/>
      <c r="S2" s="233" t="s">
        <v>13</v>
      </c>
      <c r="U2" s="2" t="s">
        <v>243</v>
      </c>
      <c r="V2" s="2"/>
      <c r="W2" s="2"/>
      <c r="X2" s="2"/>
      <c r="Y2" s="2"/>
      <c r="Z2" s="2"/>
      <c r="AA2" s="3" t="s">
        <v>345</v>
      </c>
      <c r="AB2" s="2"/>
      <c r="AC2" s="2"/>
      <c r="AD2" s="163"/>
      <c r="AE2" s="2"/>
      <c r="AF2" s="2"/>
    </row>
    <row r="3" spans="2:32" ht="15.6">
      <c r="B3" s="88" t="s">
        <v>487</v>
      </c>
      <c r="C3" s="2"/>
      <c r="D3" s="2"/>
      <c r="E3" s="2"/>
      <c r="F3" s="2"/>
      <c r="G3" s="2"/>
      <c r="H3" s="2"/>
      <c r="I3" s="2"/>
      <c r="J3" s="2"/>
      <c r="K3" s="2"/>
      <c r="L3" s="2"/>
      <c r="M3" s="2"/>
      <c r="N3" s="2"/>
      <c r="O3" s="2"/>
      <c r="P3" s="2"/>
      <c r="Q3" s="2"/>
      <c r="R3" s="2"/>
      <c r="S3" s="234" t="s">
        <v>13</v>
      </c>
      <c r="U3" s="2" t="s">
        <v>248</v>
      </c>
      <c r="V3" s="2"/>
      <c r="W3" s="2"/>
      <c r="X3" s="2"/>
      <c r="Y3" s="2"/>
      <c r="Z3" s="2"/>
      <c r="AA3" s="3" t="s">
        <v>346</v>
      </c>
      <c r="AB3" s="2"/>
      <c r="AC3" s="2"/>
      <c r="AD3" s="163"/>
      <c r="AE3" s="2"/>
      <c r="AF3" s="2"/>
    </row>
    <row r="4" spans="2:32" ht="15.6">
      <c r="B4" s="88" t="s">
        <v>515</v>
      </c>
      <c r="C4" s="2"/>
      <c r="D4" s="2"/>
      <c r="E4" s="2"/>
      <c r="F4" s="2"/>
      <c r="G4" s="2"/>
      <c r="H4" s="2"/>
      <c r="I4" s="2"/>
      <c r="J4" s="2"/>
      <c r="K4" s="2"/>
      <c r="L4" s="2"/>
      <c r="M4" s="2"/>
      <c r="N4" s="2"/>
      <c r="O4" s="2"/>
      <c r="P4" s="2"/>
      <c r="Q4" s="2"/>
      <c r="R4" s="2"/>
      <c r="S4" s="234" t="s">
        <v>13</v>
      </c>
      <c r="U4" s="2" t="s">
        <v>249</v>
      </c>
      <c r="V4" s="2"/>
      <c r="W4" s="2"/>
      <c r="X4" s="2"/>
      <c r="Y4" s="2"/>
      <c r="Z4" s="2"/>
      <c r="AA4" s="3" t="s">
        <v>347</v>
      </c>
      <c r="AB4" s="2"/>
      <c r="AC4" s="2"/>
      <c r="AD4" s="163"/>
      <c r="AE4" s="2"/>
      <c r="AF4" s="2"/>
    </row>
    <row r="5" spans="2:32" ht="15.6">
      <c r="B5" s="88" t="s">
        <v>488</v>
      </c>
      <c r="C5" s="3"/>
      <c r="D5" s="3"/>
      <c r="E5" s="3"/>
      <c r="F5" s="3"/>
      <c r="G5" s="3"/>
      <c r="H5" s="3"/>
      <c r="I5" s="3"/>
      <c r="J5" s="3"/>
      <c r="K5" s="3"/>
      <c r="L5" s="3"/>
      <c r="M5" s="3"/>
      <c r="N5" s="3"/>
      <c r="O5" s="3"/>
      <c r="P5" s="3"/>
      <c r="Q5" s="3"/>
      <c r="R5" s="3"/>
      <c r="S5" s="234" t="s">
        <v>13</v>
      </c>
      <c r="U5" s="53" t="s">
        <v>537</v>
      </c>
      <c r="V5" s="50"/>
      <c r="W5" s="50"/>
      <c r="X5" s="50"/>
      <c r="Y5" s="52" t="s">
        <v>494</v>
      </c>
      <c r="Z5" s="50"/>
      <c r="AA5" s="52" t="s">
        <v>268</v>
      </c>
      <c r="AB5" s="50"/>
      <c r="AC5" s="50"/>
      <c r="AD5" s="94"/>
      <c r="AE5" s="50"/>
      <c r="AF5" s="50"/>
    </row>
    <row r="6" spans="2:32" ht="15.6">
      <c r="B6" s="89" t="s">
        <v>489</v>
      </c>
      <c r="C6" s="81"/>
      <c r="D6" s="81"/>
      <c r="E6" s="81"/>
      <c r="F6" s="81"/>
      <c r="G6" s="81"/>
      <c r="H6" s="81"/>
      <c r="I6" s="81"/>
      <c r="J6" s="81"/>
      <c r="K6" s="81"/>
      <c r="L6" s="81"/>
      <c r="M6" s="81"/>
      <c r="N6" s="81"/>
      <c r="O6" s="81"/>
      <c r="P6" s="81"/>
      <c r="Q6" s="81"/>
      <c r="R6" s="81"/>
      <c r="S6" s="235" t="s">
        <v>13</v>
      </c>
      <c r="U6" s="2" t="s">
        <v>244</v>
      </c>
      <c r="V6" s="2"/>
      <c r="W6" s="2"/>
      <c r="X6" s="2"/>
      <c r="Y6" s="2"/>
      <c r="Z6" s="2"/>
      <c r="AA6" s="3" t="s">
        <v>358</v>
      </c>
      <c r="AB6" s="2"/>
      <c r="AC6" s="2"/>
      <c r="AD6" s="163"/>
      <c r="AE6" s="2"/>
      <c r="AF6" s="2"/>
    </row>
    <row r="7" spans="2:32" ht="15.6">
      <c r="B7" s="60" t="s">
        <v>260</v>
      </c>
      <c r="C7" s="61"/>
      <c r="D7" s="61"/>
      <c r="E7" s="61"/>
      <c r="F7" s="68" t="s">
        <v>271</v>
      </c>
      <c r="G7" s="67"/>
      <c r="H7" s="61"/>
      <c r="I7" s="61"/>
      <c r="J7" s="61"/>
      <c r="K7" s="61"/>
      <c r="L7" s="61"/>
      <c r="M7" s="61"/>
      <c r="N7" s="61"/>
      <c r="O7" s="61"/>
      <c r="P7" s="61"/>
      <c r="Q7" s="61"/>
      <c r="R7" s="61"/>
      <c r="S7" s="62"/>
      <c r="U7" s="2" t="s">
        <v>245</v>
      </c>
      <c r="V7" s="2"/>
      <c r="W7" s="2"/>
      <c r="X7" s="2"/>
      <c r="Y7" s="2"/>
      <c r="Z7" s="2"/>
      <c r="AA7" s="3" t="s">
        <v>348</v>
      </c>
      <c r="AB7" s="2"/>
      <c r="AC7" s="2"/>
      <c r="AD7" s="163"/>
      <c r="AE7" s="2"/>
      <c r="AF7" s="2"/>
    </row>
    <row r="8" spans="2:32" ht="15.6">
      <c r="B8" s="87" t="s">
        <v>261</v>
      </c>
      <c r="C8" s="73"/>
      <c r="D8" s="73"/>
      <c r="E8" s="73"/>
      <c r="F8" s="73"/>
      <c r="G8" s="73"/>
      <c r="H8" s="73"/>
      <c r="I8" s="73"/>
      <c r="J8" s="73"/>
      <c r="K8" s="73"/>
      <c r="L8" s="73"/>
      <c r="M8" s="73"/>
      <c r="N8" s="73"/>
      <c r="O8" s="73"/>
      <c r="P8" s="73"/>
      <c r="Q8" s="73"/>
      <c r="R8" s="73"/>
      <c r="S8" s="74"/>
      <c r="U8" s="2" t="s">
        <v>246</v>
      </c>
      <c r="V8" s="2"/>
      <c r="W8" s="2"/>
      <c r="X8" s="2"/>
      <c r="Y8" s="2"/>
      <c r="Z8" s="2"/>
      <c r="AA8" s="3" t="s">
        <v>356</v>
      </c>
      <c r="AB8" s="2"/>
      <c r="AC8" s="2"/>
      <c r="AD8" s="163"/>
      <c r="AE8" s="2"/>
      <c r="AF8" s="2"/>
    </row>
    <row r="9" spans="2:32" ht="15.6">
      <c r="B9" s="88" t="s">
        <v>262</v>
      </c>
      <c r="C9" s="2"/>
      <c r="D9" s="2"/>
      <c r="E9" s="2"/>
      <c r="F9" s="2"/>
      <c r="G9" s="2"/>
      <c r="H9" s="2"/>
      <c r="I9" s="2"/>
      <c r="J9" s="2"/>
      <c r="K9" s="2"/>
      <c r="L9" s="2"/>
      <c r="M9" s="2"/>
      <c r="N9" s="2"/>
      <c r="O9" s="2"/>
      <c r="P9" s="2"/>
      <c r="Q9" s="2"/>
      <c r="R9" s="2"/>
      <c r="S9" s="78"/>
      <c r="U9" s="2" t="s">
        <v>250</v>
      </c>
      <c r="V9" s="2"/>
      <c r="W9" s="2"/>
      <c r="X9" s="2"/>
      <c r="Y9" s="2"/>
      <c r="Z9" s="2"/>
      <c r="AA9" s="3" t="s">
        <v>345</v>
      </c>
      <c r="AB9" s="2"/>
      <c r="AC9" s="2"/>
      <c r="AD9" s="163"/>
      <c r="AE9" s="2"/>
      <c r="AF9" s="2"/>
    </row>
    <row r="10" spans="2:32" ht="15.6">
      <c r="B10" s="88" t="s">
        <v>263</v>
      </c>
      <c r="C10" s="2"/>
      <c r="D10" s="2"/>
      <c r="E10" s="2"/>
      <c r="F10" s="2"/>
      <c r="G10" s="2"/>
      <c r="H10" s="2"/>
      <c r="I10" s="2"/>
      <c r="J10" s="2"/>
      <c r="K10" s="2"/>
      <c r="L10" s="2"/>
      <c r="M10" s="2"/>
      <c r="N10" s="2"/>
      <c r="O10" s="2"/>
      <c r="P10" s="2"/>
      <c r="Q10" s="2"/>
      <c r="R10" s="2"/>
      <c r="S10" s="78"/>
      <c r="U10" s="2" t="s">
        <v>251</v>
      </c>
      <c r="V10" s="2"/>
      <c r="W10" s="2"/>
      <c r="X10" s="2"/>
      <c r="Y10" s="2"/>
      <c r="Z10" s="2"/>
      <c r="AA10" s="3" t="s">
        <v>348</v>
      </c>
      <c r="AB10" s="2"/>
      <c r="AC10" s="2"/>
      <c r="AD10" s="163"/>
      <c r="AE10" s="2"/>
      <c r="AF10" s="2"/>
    </row>
    <row r="11" spans="2:32" ht="15.6">
      <c r="B11" s="88" t="s">
        <v>486</v>
      </c>
      <c r="C11" s="2"/>
      <c r="D11" s="2"/>
      <c r="E11" s="2"/>
      <c r="F11" s="2"/>
      <c r="G11" s="2"/>
      <c r="H11" s="2"/>
      <c r="I11" s="2"/>
      <c r="J11" s="2"/>
      <c r="K11" s="2"/>
      <c r="L11" s="2"/>
      <c r="M11" s="2"/>
      <c r="N11" s="2"/>
      <c r="O11" s="2"/>
      <c r="P11" s="2"/>
      <c r="Q11" s="2"/>
      <c r="R11" s="2"/>
      <c r="S11" s="78"/>
      <c r="U11" s="52" t="s">
        <v>174</v>
      </c>
      <c r="V11" s="50"/>
      <c r="W11" s="50"/>
      <c r="X11" s="50"/>
      <c r="Y11" s="52" t="s">
        <v>493</v>
      </c>
      <c r="Z11" s="50"/>
      <c r="AA11" s="52" t="s">
        <v>266</v>
      </c>
      <c r="AB11" s="50"/>
      <c r="AC11" s="50"/>
      <c r="AD11" s="94"/>
      <c r="AE11" s="50"/>
      <c r="AF11" s="50"/>
    </row>
    <row r="12" spans="2:32" ht="15.6">
      <c r="B12" s="88" t="s">
        <v>267</v>
      </c>
      <c r="C12" s="2"/>
      <c r="D12" s="2"/>
      <c r="E12" s="2"/>
      <c r="F12" s="2"/>
      <c r="G12" s="2"/>
      <c r="H12" s="2"/>
      <c r="I12" s="2"/>
      <c r="J12" s="2"/>
      <c r="K12" s="2"/>
      <c r="L12" s="2"/>
      <c r="M12" s="2"/>
      <c r="N12" s="2"/>
      <c r="O12" s="2"/>
      <c r="P12" s="2"/>
      <c r="Q12" s="2"/>
      <c r="R12" s="2"/>
      <c r="S12" s="78"/>
      <c r="U12" s="2" t="s">
        <v>252</v>
      </c>
      <c r="V12" s="2"/>
      <c r="W12" s="2"/>
      <c r="X12" s="2"/>
      <c r="Y12" s="2"/>
      <c r="Z12" s="2"/>
      <c r="AA12" s="3" t="s">
        <v>349</v>
      </c>
      <c r="AB12" s="2"/>
      <c r="AC12" s="2"/>
      <c r="AD12" s="163"/>
      <c r="AE12" s="2"/>
      <c r="AF12" s="2"/>
    </row>
    <row r="13" spans="2:32" ht="15.6">
      <c r="B13" s="89" t="s">
        <v>264</v>
      </c>
      <c r="C13" s="81"/>
      <c r="D13" s="81"/>
      <c r="E13" s="81"/>
      <c r="F13" s="81"/>
      <c r="G13" s="81"/>
      <c r="H13" s="81"/>
      <c r="I13" s="81"/>
      <c r="J13" s="81"/>
      <c r="K13" s="81"/>
      <c r="L13" s="81"/>
      <c r="M13" s="81"/>
      <c r="N13" s="81"/>
      <c r="O13" s="81"/>
      <c r="P13" s="81"/>
      <c r="Q13" s="81"/>
      <c r="R13" s="81"/>
      <c r="S13" s="85"/>
      <c r="U13" s="2" t="s">
        <v>253</v>
      </c>
      <c r="V13" s="2"/>
      <c r="W13" s="2"/>
      <c r="X13" s="2"/>
      <c r="Y13" s="2"/>
      <c r="Z13" s="2"/>
      <c r="AA13" s="3" t="s">
        <v>357</v>
      </c>
      <c r="AB13" s="2"/>
      <c r="AC13" s="2"/>
      <c r="AD13" s="163"/>
      <c r="AE13" s="2"/>
      <c r="AF13" s="2"/>
    </row>
    <row r="14" spans="2:32" ht="15.6">
      <c r="B14" s="69"/>
      <c r="C14" s="6"/>
      <c r="D14" s="6"/>
      <c r="E14" s="6"/>
      <c r="F14" s="6"/>
      <c r="G14" s="6"/>
      <c r="H14" s="6"/>
      <c r="I14" s="6"/>
      <c r="J14" s="6"/>
      <c r="K14" s="6"/>
      <c r="L14" s="6"/>
      <c r="M14" s="6"/>
      <c r="N14" s="6"/>
      <c r="O14" s="6"/>
      <c r="P14" s="6"/>
      <c r="Q14" s="6"/>
      <c r="R14" s="6"/>
      <c r="S14" s="6"/>
      <c r="U14" s="2" t="s">
        <v>247</v>
      </c>
      <c r="V14" s="2"/>
      <c r="W14" s="2" t="s">
        <v>567</v>
      </c>
      <c r="X14" s="2"/>
      <c r="Y14" s="2"/>
      <c r="Z14" s="2"/>
      <c r="AA14" s="3" t="s">
        <v>345</v>
      </c>
      <c r="AB14" s="2"/>
      <c r="AC14" s="2"/>
      <c r="AD14" s="163"/>
      <c r="AE14" s="2"/>
      <c r="AF14" s="2"/>
    </row>
    <row r="15" spans="2:32" ht="15.6">
      <c r="B15" s="54" t="s">
        <v>206</v>
      </c>
      <c r="C15" s="55"/>
      <c r="D15" s="55"/>
      <c r="E15" s="55"/>
      <c r="F15" s="55"/>
      <c r="G15" s="55"/>
      <c r="H15" s="56"/>
      <c r="I15" s="1"/>
      <c r="J15" s="5" t="s">
        <v>274</v>
      </c>
      <c r="K15" s="38"/>
      <c r="L15" s="53"/>
      <c r="M15" s="38"/>
      <c r="N15" s="53"/>
      <c r="O15" s="38"/>
      <c r="P15" s="38"/>
      <c r="Q15" s="38"/>
      <c r="R15" s="38"/>
      <c r="S15" s="38"/>
      <c r="U15" s="3"/>
      <c r="V15" s="3"/>
      <c r="W15" s="3"/>
      <c r="X15" s="3"/>
      <c r="Y15" s="3"/>
      <c r="Z15" s="3"/>
      <c r="AA15" s="3"/>
      <c r="AB15" s="3"/>
      <c r="AC15" s="3"/>
      <c r="AD15" s="3"/>
      <c r="AE15" s="3"/>
      <c r="AF15" s="3"/>
    </row>
    <row r="16" spans="2:32" ht="15.6">
      <c r="B16" s="86" t="s">
        <v>207</v>
      </c>
      <c r="C16" s="73"/>
      <c r="D16" s="73"/>
      <c r="E16" s="73" t="s">
        <v>272</v>
      </c>
      <c r="F16" s="73"/>
      <c r="G16" s="73"/>
      <c r="H16" s="75" t="s">
        <v>547</v>
      </c>
      <c r="I16" s="1"/>
      <c r="J16" s="270">
        <v>1</v>
      </c>
      <c r="K16" s="73" t="s">
        <v>277</v>
      </c>
      <c r="L16" s="73"/>
      <c r="M16" s="73"/>
      <c r="N16" s="73"/>
      <c r="O16" s="73"/>
      <c r="P16" s="73"/>
      <c r="Q16" s="73"/>
      <c r="R16" s="73"/>
      <c r="S16" s="74"/>
      <c r="U16" s="51" t="s">
        <v>211</v>
      </c>
      <c r="V16" s="52"/>
      <c r="W16" s="52"/>
      <c r="X16" s="52"/>
      <c r="Y16" s="52" t="s">
        <v>265</v>
      </c>
      <c r="Z16" s="52"/>
      <c r="AA16" s="52" t="s">
        <v>566</v>
      </c>
      <c r="AB16" s="52"/>
      <c r="AC16" s="94"/>
      <c r="AD16" s="52"/>
      <c r="AE16" s="52"/>
      <c r="AF16" s="52"/>
    </row>
    <row r="17" spans="2:32" ht="15.6">
      <c r="B17" s="79" t="s">
        <v>273</v>
      </c>
      <c r="C17" s="2"/>
      <c r="D17" s="2"/>
      <c r="E17" s="2"/>
      <c r="F17" s="2"/>
      <c r="G17" s="2"/>
      <c r="H17" s="80" t="s">
        <v>484</v>
      </c>
      <c r="I17" s="1"/>
      <c r="J17" s="271">
        <v>2</v>
      </c>
      <c r="K17" s="2" t="s">
        <v>275</v>
      </c>
      <c r="L17" s="2"/>
      <c r="M17" s="2"/>
      <c r="N17" s="2"/>
      <c r="O17" s="2"/>
      <c r="P17" s="2"/>
      <c r="Q17" s="2"/>
      <c r="R17" s="2"/>
      <c r="S17" s="78"/>
      <c r="U17" s="2" t="s">
        <v>220</v>
      </c>
      <c r="V17" s="2"/>
      <c r="W17" s="2"/>
      <c r="X17" s="2"/>
      <c r="Y17" s="2" t="s">
        <v>214</v>
      </c>
      <c r="Z17" s="2"/>
      <c r="AA17" s="2"/>
      <c r="AB17" s="2" t="s">
        <v>0</v>
      </c>
      <c r="AC17" s="164"/>
      <c r="AD17" s="2"/>
      <c r="AE17" s="2"/>
      <c r="AF17" s="2"/>
    </row>
    <row r="18" spans="2:32" ht="15.6">
      <c r="B18" s="79" t="s">
        <v>208</v>
      </c>
      <c r="C18" s="2"/>
      <c r="D18" s="2"/>
      <c r="E18" s="2"/>
      <c r="F18" s="2"/>
      <c r="G18" s="2"/>
      <c r="H18" s="211" t="s">
        <v>548</v>
      </c>
      <c r="I18" s="1"/>
      <c r="J18" s="272">
        <v>3</v>
      </c>
      <c r="K18" s="81" t="s">
        <v>276</v>
      </c>
      <c r="L18" s="81"/>
      <c r="M18" s="81"/>
      <c r="N18" s="81"/>
      <c r="O18" s="81"/>
      <c r="P18" s="81"/>
      <c r="Q18" s="81"/>
      <c r="R18" s="81"/>
      <c r="S18" s="85"/>
      <c r="U18" s="2" t="s">
        <v>217</v>
      </c>
      <c r="V18" s="2"/>
      <c r="W18" s="2"/>
      <c r="X18" s="2"/>
      <c r="Y18" s="2" t="s">
        <v>350</v>
      </c>
      <c r="Z18" s="2"/>
      <c r="AA18" s="2"/>
      <c r="AB18" s="2"/>
      <c r="AC18" s="164"/>
      <c r="AD18" s="2"/>
      <c r="AE18" s="2"/>
      <c r="AF18" s="2"/>
    </row>
    <row r="19" spans="2:32" ht="15.6">
      <c r="B19" s="236" t="s">
        <v>210</v>
      </c>
      <c r="C19" s="7"/>
      <c r="D19" s="7"/>
      <c r="E19" s="7"/>
      <c r="F19" s="7"/>
      <c r="G19" s="7"/>
      <c r="H19" s="269" t="s">
        <v>549</v>
      </c>
      <c r="I19" s="1"/>
      <c r="J19" s="1"/>
      <c r="K19" s="1"/>
      <c r="L19" s="1"/>
      <c r="M19" s="1"/>
      <c r="N19" s="1"/>
      <c r="O19" s="1"/>
      <c r="P19" s="1"/>
      <c r="Q19" s="1"/>
      <c r="R19" s="1"/>
      <c r="S19" s="1"/>
      <c r="U19" s="2" t="s">
        <v>224</v>
      </c>
      <c r="V19" s="2"/>
      <c r="W19" s="2"/>
      <c r="X19" s="2"/>
      <c r="Y19" s="2" t="s">
        <v>346</v>
      </c>
      <c r="Z19" s="2"/>
      <c r="AA19" s="2"/>
      <c r="AB19" s="2"/>
      <c r="AC19" s="164"/>
      <c r="AD19" s="2"/>
      <c r="AE19" s="2"/>
      <c r="AF19" s="2"/>
    </row>
    <row r="20" spans="2:32" ht="15.6">
      <c r="B20" s="86" t="s">
        <v>209</v>
      </c>
      <c r="C20" s="73"/>
      <c r="D20" s="70"/>
      <c r="E20" s="73"/>
      <c r="F20" s="73"/>
      <c r="G20" s="73"/>
      <c r="H20" s="237" t="s">
        <v>89</v>
      </c>
      <c r="I20" s="1"/>
      <c r="J20" s="5" t="s">
        <v>77</v>
      </c>
      <c r="K20" s="38"/>
      <c r="L20" s="38"/>
      <c r="N20" t="s">
        <v>490</v>
      </c>
      <c r="U20" s="2" t="s">
        <v>218</v>
      </c>
      <c r="V20" s="2"/>
      <c r="W20" s="2"/>
      <c r="X20" s="2"/>
      <c r="Y20" s="2" t="s">
        <v>215</v>
      </c>
      <c r="Z20" s="2"/>
      <c r="AA20" s="2"/>
      <c r="AB20" s="2"/>
      <c r="AC20" s="264" t="s">
        <v>540</v>
      </c>
      <c r="AD20" s="2"/>
      <c r="AE20" s="2"/>
      <c r="AF20" s="2"/>
    </row>
    <row r="21" spans="2:32" ht="15.6">
      <c r="B21" s="79" t="s">
        <v>255</v>
      </c>
      <c r="C21" s="2"/>
      <c r="D21" s="76"/>
      <c r="E21" s="2"/>
      <c r="F21" s="2"/>
      <c r="G21" s="2"/>
      <c r="H21" s="238" t="s">
        <v>90</v>
      </c>
      <c r="I21" s="1"/>
      <c r="J21" s="160" t="s">
        <v>278</v>
      </c>
      <c r="K21" s="73"/>
      <c r="L21" s="74"/>
      <c r="N21" t="s">
        <v>491</v>
      </c>
      <c r="U21" s="2" t="s">
        <v>219</v>
      </c>
      <c r="V21" s="2"/>
      <c r="W21" s="2"/>
      <c r="X21" s="2"/>
      <c r="Y21" s="2" t="s">
        <v>350</v>
      </c>
      <c r="Z21" s="2"/>
      <c r="AA21" s="2"/>
      <c r="AB21" s="2"/>
      <c r="AC21" s="164"/>
      <c r="AD21" s="2"/>
      <c r="AE21" s="2"/>
      <c r="AF21" s="2"/>
    </row>
    <row r="22" spans="2:32" ht="15.6">
      <c r="B22" s="79" t="s">
        <v>254</v>
      </c>
      <c r="C22" s="2"/>
      <c r="D22" s="76"/>
      <c r="E22" s="2"/>
      <c r="F22" s="2"/>
      <c r="G22" s="2"/>
      <c r="H22" s="238" t="s">
        <v>83</v>
      </c>
      <c r="I22" s="1"/>
      <c r="J22" s="161" t="s">
        <v>77</v>
      </c>
      <c r="K22" s="2"/>
      <c r="L22" s="78"/>
      <c r="N22" t="s">
        <v>492</v>
      </c>
      <c r="U22" s="2" t="s">
        <v>227</v>
      </c>
      <c r="V22" s="2"/>
      <c r="W22" s="2"/>
      <c r="X22" s="2"/>
      <c r="Y22" s="2" t="s">
        <v>346</v>
      </c>
      <c r="Z22" s="2"/>
      <c r="AA22" s="2"/>
      <c r="AB22" s="2"/>
      <c r="AC22" s="164"/>
      <c r="AD22" s="2"/>
      <c r="AE22" s="2"/>
      <c r="AF22" s="2"/>
    </row>
    <row r="23" spans="2:32" ht="15.6">
      <c r="B23" s="15" t="s">
        <v>80</v>
      </c>
      <c r="C23" s="52"/>
      <c r="D23" s="52"/>
      <c r="E23" s="52"/>
      <c r="F23" s="52"/>
      <c r="G23" s="52"/>
      <c r="H23" s="52"/>
      <c r="I23" s="1"/>
      <c r="J23" s="162" t="s">
        <v>279</v>
      </c>
      <c r="K23" s="81"/>
      <c r="L23" s="85"/>
      <c r="N23" t="s">
        <v>523</v>
      </c>
      <c r="U23" s="2" t="s">
        <v>225</v>
      </c>
      <c r="V23" s="2"/>
      <c r="W23" s="2"/>
      <c r="X23" s="2"/>
      <c r="Y23" s="2" t="s">
        <v>216</v>
      </c>
      <c r="Z23" s="2"/>
      <c r="AA23" s="2"/>
      <c r="AB23" s="2" t="s">
        <v>0</v>
      </c>
      <c r="AC23" s="264" t="s">
        <v>539</v>
      </c>
      <c r="AD23" s="2"/>
      <c r="AE23" s="2"/>
      <c r="AF23" s="2"/>
    </row>
    <row r="24" spans="2:32" ht="15.6">
      <c r="B24" s="70">
        <v>-2</v>
      </c>
      <c r="C24" s="71" t="s">
        <v>256</v>
      </c>
      <c r="D24" s="72"/>
      <c r="E24" s="72"/>
      <c r="F24" s="72"/>
      <c r="G24" s="73"/>
      <c r="H24" s="74"/>
      <c r="I24" s="1"/>
      <c r="J24" s="176" t="s">
        <v>524</v>
      </c>
      <c r="K24" s="73"/>
      <c r="L24" s="74"/>
      <c r="M24" s="1"/>
      <c r="N24" s="1" t="s">
        <v>673</v>
      </c>
      <c r="O24" s="1"/>
      <c r="P24" s="1"/>
      <c r="Q24" s="1"/>
      <c r="R24" s="1"/>
      <c r="S24" s="1"/>
      <c r="U24" s="2" t="s">
        <v>221</v>
      </c>
      <c r="V24" s="2"/>
      <c r="W24" s="2"/>
      <c r="X24" s="2"/>
      <c r="Y24" s="2" t="s">
        <v>351</v>
      </c>
      <c r="Z24" s="2"/>
      <c r="AA24" s="2"/>
      <c r="AB24" s="2"/>
      <c r="AC24" s="164"/>
      <c r="AD24" s="2"/>
      <c r="AE24" s="2"/>
      <c r="AF24" s="2"/>
    </row>
    <row r="25" spans="2:32" ht="15.6">
      <c r="B25" s="76">
        <v>-1</v>
      </c>
      <c r="C25" s="3" t="s">
        <v>257</v>
      </c>
      <c r="D25" s="77"/>
      <c r="E25" s="77"/>
      <c r="F25" s="77"/>
      <c r="G25" s="2"/>
      <c r="H25" s="78"/>
      <c r="I25" s="1"/>
      <c r="J25" s="177" t="s">
        <v>525</v>
      </c>
      <c r="K25" s="81"/>
      <c r="L25" s="85"/>
      <c r="M25" s="1"/>
      <c r="N25" s="1" t="s">
        <v>674</v>
      </c>
      <c r="O25" s="1"/>
      <c r="P25" s="1"/>
      <c r="Q25" s="1"/>
      <c r="R25" s="1"/>
      <c r="S25" s="1"/>
      <c r="U25" s="2" t="s">
        <v>218</v>
      </c>
      <c r="V25" s="2"/>
      <c r="W25" s="2"/>
      <c r="X25" s="2"/>
      <c r="Y25" s="2" t="s">
        <v>351</v>
      </c>
      <c r="Z25" s="2"/>
      <c r="AA25" s="2"/>
      <c r="AB25" s="2"/>
      <c r="AC25" s="164"/>
      <c r="AD25" s="2"/>
      <c r="AE25" s="2"/>
      <c r="AF25" s="2"/>
    </row>
    <row r="26" spans="2:32" ht="16.2" thickBot="1">
      <c r="B26" s="76">
        <v>0</v>
      </c>
      <c r="C26" s="3" t="s">
        <v>364</v>
      </c>
      <c r="D26" s="77"/>
      <c r="E26" s="77"/>
      <c r="F26" s="77"/>
      <c r="G26" s="2"/>
      <c r="H26" s="78"/>
      <c r="I26" s="1"/>
      <c r="J26" s="1"/>
      <c r="K26" s="1"/>
      <c r="L26" s="1"/>
      <c r="M26" s="1"/>
      <c r="N26" s="1"/>
      <c r="O26" s="1"/>
      <c r="P26" s="1"/>
      <c r="Q26" s="1"/>
      <c r="R26" s="1"/>
      <c r="S26" s="1"/>
      <c r="U26" s="2" t="s">
        <v>226</v>
      </c>
      <c r="V26" s="2"/>
      <c r="W26" s="2"/>
      <c r="X26" s="2"/>
      <c r="Y26" s="2" t="s">
        <v>213</v>
      </c>
      <c r="Z26" s="2"/>
      <c r="AA26" s="2"/>
      <c r="AB26" s="2" t="s">
        <v>0</v>
      </c>
      <c r="AC26" s="164"/>
      <c r="AD26" s="2"/>
      <c r="AE26" s="2"/>
      <c r="AF26" s="2"/>
    </row>
    <row r="27" spans="2:32" ht="15.6">
      <c r="B27" s="76">
        <v>1</v>
      </c>
      <c r="C27" s="3" t="s">
        <v>259</v>
      </c>
      <c r="D27" s="77"/>
      <c r="E27" s="77"/>
      <c r="F27" s="77"/>
      <c r="G27" s="2"/>
      <c r="H27" s="78"/>
      <c r="J27" s="114" t="s">
        <v>81</v>
      </c>
      <c r="K27" s="156"/>
      <c r="L27" s="156"/>
      <c r="M27" s="156"/>
      <c r="N27" s="156"/>
      <c r="O27" s="166"/>
      <c r="P27" s="166"/>
      <c r="Q27" s="166"/>
      <c r="R27" s="166"/>
      <c r="S27" s="167"/>
      <c r="U27" s="2" t="s">
        <v>222</v>
      </c>
      <c r="V27" s="2"/>
      <c r="W27" s="2"/>
      <c r="X27" s="2"/>
      <c r="Y27" s="2" t="s">
        <v>352</v>
      </c>
      <c r="Z27" s="2"/>
      <c r="AA27" s="2"/>
      <c r="AB27" s="2"/>
      <c r="AC27" s="164"/>
      <c r="AD27" s="2"/>
      <c r="AE27" s="2"/>
      <c r="AF27" s="2"/>
    </row>
    <row r="28" spans="2:32" ht="15.6">
      <c r="B28" s="82">
        <v>2</v>
      </c>
      <c r="C28" s="83" t="s">
        <v>258</v>
      </c>
      <c r="D28" s="84"/>
      <c r="E28" s="84"/>
      <c r="F28" s="84"/>
      <c r="G28" s="81"/>
      <c r="H28" s="85"/>
      <c r="J28" s="273">
        <v>3</v>
      </c>
      <c r="K28" s="71" t="s">
        <v>400</v>
      </c>
      <c r="L28" s="71"/>
      <c r="M28" s="71"/>
      <c r="N28" s="71"/>
      <c r="O28" s="73"/>
      <c r="P28" s="73"/>
      <c r="Q28" s="73"/>
      <c r="R28" s="73"/>
      <c r="S28" s="74"/>
      <c r="U28" s="2" t="s">
        <v>228</v>
      </c>
      <c r="V28" s="2"/>
      <c r="W28" s="2"/>
      <c r="X28" s="2"/>
      <c r="Y28" s="2" t="s">
        <v>345</v>
      </c>
      <c r="Z28" s="2"/>
      <c r="AA28" s="2"/>
      <c r="AB28" s="2"/>
      <c r="AC28" s="164"/>
      <c r="AD28" s="2"/>
      <c r="AE28" s="2"/>
      <c r="AF28" s="2"/>
    </row>
    <row r="29" spans="2:32" ht="15.6">
      <c r="J29" s="253" t="s">
        <v>95</v>
      </c>
      <c r="K29" s="3" t="s">
        <v>430</v>
      </c>
      <c r="L29" s="3"/>
      <c r="M29" s="3"/>
      <c r="N29" s="3"/>
      <c r="O29" s="2"/>
      <c r="P29" s="2"/>
      <c r="Q29" s="2"/>
      <c r="R29" s="2"/>
      <c r="S29" s="78"/>
      <c r="U29" s="2" t="s">
        <v>223</v>
      </c>
      <c r="V29" s="2"/>
      <c r="W29" s="2"/>
      <c r="X29" s="2"/>
      <c r="Y29" s="2" t="s">
        <v>350</v>
      </c>
      <c r="Z29" s="2"/>
      <c r="AA29" s="2"/>
      <c r="AB29" s="2" t="s">
        <v>0</v>
      </c>
      <c r="AC29" s="164"/>
      <c r="AD29" s="2"/>
      <c r="AE29" s="2"/>
      <c r="AF29" s="2"/>
    </row>
    <row r="30" spans="2:32" ht="15.6">
      <c r="B30" t="s">
        <v>404</v>
      </c>
      <c r="J30" s="253" t="s">
        <v>95</v>
      </c>
      <c r="K30" s="3" t="s">
        <v>401</v>
      </c>
      <c r="L30" s="3"/>
      <c r="M30" s="3"/>
      <c r="N30" s="3"/>
      <c r="O30" s="2"/>
      <c r="P30" s="2"/>
      <c r="Q30" s="2"/>
      <c r="R30" s="2"/>
      <c r="S30" s="78"/>
      <c r="U30" s="15" t="s">
        <v>212</v>
      </c>
      <c r="V30" s="52"/>
      <c r="W30" s="52"/>
      <c r="X30" s="52"/>
      <c r="Y30" s="52" t="s">
        <v>565</v>
      </c>
      <c r="Z30" s="260"/>
      <c r="AA30" s="52"/>
      <c r="AB30" s="52"/>
      <c r="AC30" s="52" t="s">
        <v>269</v>
      </c>
      <c r="AD30" s="52"/>
      <c r="AE30" s="52"/>
      <c r="AF30" s="52"/>
    </row>
    <row r="31" spans="2:32" ht="15.6">
      <c r="B31" s="181" t="s">
        <v>16</v>
      </c>
      <c r="E31" s="200"/>
      <c r="J31" s="253" t="s">
        <v>95</v>
      </c>
      <c r="K31" s="3" t="s">
        <v>402</v>
      </c>
      <c r="L31" s="3"/>
      <c r="M31" s="3"/>
      <c r="N31" s="3"/>
      <c r="O31" s="2"/>
      <c r="P31" s="2"/>
      <c r="Q31" s="2"/>
      <c r="R31" s="2"/>
      <c r="S31" s="78"/>
      <c r="U31" s="2" t="s">
        <v>229</v>
      </c>
      <c r="V31" s="2"/>
      <c r="W31" s="2"/>
      <c r="X31" s="2"/>
      <c r="Y31" s="2" t="s">
        <v>345</v>
      </c>
      <c r="Z31" s="2"/>
      <c r="AA31" s="2"/>
      <c r="AB31" s="2"/>
      <c r="AC31" s="164"/>
      <c r="AD31" s="2"/>
      <c r="AE31" s="2"/>
      <c r="AF31" s="2"/>
    </row>
    <row r="32" spans="2:32" ht="15.6">
      <c r="B32" t="s">
        <v>452</v>
      </c>
      <c r="E32" s="200"/>
      <c r="J32" s="253" t="s">
        <v>95</v>
      </c>
      <c r="K32" s="3" t="s">
        <v>429</v>
      </c>
      <c r="L32" s="3"/>
      <c r="M32" s="3"/>
      <c r="N32" s="3"/>
      <c r="O32" s="2"/>
      <c r="P32" s="2"/>
      <c r="Q32" s="2"/>
      <c r="R32" s="2"/>
      <c r="S32" s="78"/>
      <c r="U32" s="2" t="s">
        <v>233</v>
      </c>
      <c r="V32" s="2"/>
      <c r="W32" s="2"/>
      <c r="X32" s="2"/>
      <c r="Y32" s="2" t="s">
        <v>345</v>
      </c>
      <c r="Z32" s="2"/>
      <c r="AA32" s="2"/>
      <c r="AB32" s="2"/>
      <c r="AC32" s="164"/>
      <c r="AD32" s="2"/>
      <c r="AE32" s="2"/>
      <c r="AF32" s="2"/>
    </row>
    <row r="33" spans="2:32" ht="15.6">
      <c r="B33" s="181" t="s">
        <v>11</v>
      </c>
      <c r="E33" s="200"/>
      <c r="J33" s="274">
        <v>4</v>
      </c>
      <c r="K33" s="3" t="s">
        <v>427</v>
      </c>
      <c r="L33" s="3"/>
      <c r="M33" s="3"/>
      <c r="N33" s="3"/>
      <c r="O33" s="2"/>
      <c r="P33" s="2"/>
      <c r="Q33" s="2"/>
      <c r="R33" s="2"/>
      <c r="S33" s="78"/>
      <c r="U33" s="2" t="s">
        <v>230</v>
      </c>
      <c r="V33" s="2"/>
      <c r="W33" s="2"/>
      <c r="X33" s="2"/>
      <c r="Y33" s="2" t="s">
        <v>345</v>
      </c>
      <c r="Z33" s="2"/>
      <c r="AA33" s="2"/>
      <c r="AB33" s="2"/>
      <c r="AC33" s="164"/>
      <c r="AD33" s="2"/>
      <c r="AE33" s="2"/>
      <c r="AF33" s="2"/>
    </row>
    <row r="34" spans="2:32" ht="15.6">
      <c r="B34" t="s">
        <v>453</v>
      </c>
      <c r="J34" s="275">
        <v>5</v>
      </c>
      <c r="K34" s="83" t="s">
        <v>428</v>
      </c>
      <c r="L34" s="83"/>
      <c r="M34" s="83"/>
      <c r="N34" s="83"/>
      <c r="O34" s="83"/>
      <c r="P34" s="83"/>
      <c r="Q34" s="83"/>
      <c r="R34" s="83"/>
      <c r="S34" s="113"/>
      <c r="U34" s="2" t="s">
        <v>234</v>
      </c>
      <c r="V34" s="2"/>
      <c r="W34" s="2"/>
      <c r="X34" s="2"/>
      <c r="Y34" s="2" t="s">
        <v>353</v>
      </c>
      <c r="Z34" s="2"/>
      <c r="AA34" s="2"/>
      <c r="AB34" s="2"/>
      <c r="AC34" s="164"/>
      <c r="AD34" s="2"/>
      <c r="AE34" s="2"/>
      <c r="AF34" s="2"/>
    </row>
    <row r="35" spans="2:32" ht="15.6">
      <c r="B35" t="s">
        <v>454</v>
      </c>
      <c r="E35" s="9"/>
      <c r="F35" s="9"/>
      <c r="G35" s="9"/>
      <c r="H35" s="9"/>
      <c r="U35" s="2" t="s">
        <v>231</v>
      </c>
      <c r="V35" s="2"/>
      <c r="W35" s="2"/>
      <c r="X35" s="2"/>
      <c r="Y35" s="2" t="s">
        <v>353</v>
      </c>
      <c r="Z35" s="2"/>
      <c r="AA35" s="2"/>
      <c r="AB35" s="2"/>
      <c r="AC35" s="164"/>
      <c r="AD35" s="2"/>
      <c r="AE35" s="2"/>
      <c r="AF35" s="2"/>
    </row>
    <row r="36" spans="2:32" ht="15.6">
      <c r="U36" s="2" t="s">
        <v>58</v>
      </c>
      <c r="V36" s="2"/>
      <c r="W36" s="2"/>
      <c r="X36" s="2"/>
      <c r="Y36" s="2" t="s">
        <v>352</v>
      </c>
      <c r="Z36" s="2"/>
      <c r="AA36" s="2"/>
      <c r="AB36" s="2"/>
      <c r="AC36" s="164"/>
      <c r="AD36" s="2"/>
      <c r="AE36" s="2"/>
      <c r="AF36" s="2"/>
    </row>
    <row r="37" spans="2:32" ht="15.6">
      <c r="B37" s="15" t="s">
        <v>556</v>
      </c>
      <c r="C37" s="52"/>
      <c r="D37" s="52"/>
      <c r="E37" s="52"/>
      <c r="F37" s="52"/>
      <c r="G37" s="52"/>
      <c r="H37" s="52"/>
      <c r="I37" s="52"/>
      <c r="J37" s="52"/>
      <c r="K37" s="52"/>
      <c r="L37" s="52"/>
      <c r="M37" s="52"/>
      <c r="N37" s="52"/>
      <c r="O37" s="52"/>
      <c r="P37" s="52"/>
      <c r="Q37" s="52"/>
      <c r="R37" s="52"/>
      <c r="S37" s="52"/>
      <c r="U37" s="2" t="s">
        <v>232</v>
      </c>
      <c r="V37" s="2"/>
      <c r="W37" s="2"/>
      <c r="X37" s="2"/>
      <c r="Y37" s="2" t="s">
        <v>346</v>
      </c>
      <c r="Z37" s="2"/>
      <c r="AA37" s="2"/>
      <c r="AB37" s="2"/>
      <c r="AC37" s="164"/>
      <c r="AD37" s="2"/>
      <c r="AE37" s="2"/>
      <c r="AF37" s="2"/>
    </row>
    <row r="38" spans="2:32" ht="15.6">
      <c r="B38" s="70" t="s">
        <v>551</v>
      </c>
      <c r="C38" s="71"/>
      <c r="D38" s="72"/>
      <c r="E38" s="72"/>
      <c r="F38" s="72" t="s">
        <v>562</v>
      </c>
      <c r="G38" s="73"/>
      <c r="H38" s="73"/>
      <c r="I38" s="71"/>
      <c r="J38" s="71"/>
      <c r="K38" s="71"/>
      <c r="L38" s="71"/>
      <c r="M38" s="71"/>
      <c r="N38" s="71"/>
      <c r="O38" s="71"/>
      <c r="P38" s="71"/>
      <c r="Q38" s="71"/>
      <c r="R38" s="71"/>
      <c r="S38" s="110"/>
      <c r="U38" s="2" t="s">
        <v>235</v>
      </c>
      <c r="V38" s="2"/>
      <c r="W38" s="2"/>
      <c r="X38" s="2"/>
      <c r="Y38" s="2" t="s">
        <v>353</v>
      </c>
      <c r="Z38" s="2"/>
      <c r="AA38" s="2"/>
      <c r="AB38" s="2"/>
      <c r="AC38" s="164"/>
      <c r="AD38" s="2"/>
      <c r="AE38" s="2"/>
      <c r="AF38" s="2"/>
    </row>
    <row r="39" spans="2:32" ht="15.6">
      <c r="B39" s="76"/>
      <c r="C39" s="3" t="s">
        <v>552</v>
      </c>
      <c r="D39" s="77"/>
      <c r="E39" s="77"/>
      <c r="F39" s="77"/>
      <c r="G39" s="2"/>
      <c r="H39" s="2"/>
      <c r="I39" s="158"/>
      <c r="J39" s="3"/>
      <c r="K39" s="3"/>
      <c r="L39" s="3"/>
      <c r="M39" s="3"/>
      <c r="N39" s="3"/>
      <c r="O39" s="3"/>
      <c r="P39" s="3"/>
      <c r="Q39" s="3"/>
      <c r="R39" s="3"/>
      <c r="S39" s="112"/>
      <c r="U39" s="5" t="s">
        <v>241</v>
      </c>
      <c r="V39" s="52"/>
      <c r="W39" s="52"/>
      <c r="X39" s="52"/>
      <c r="Y39" s="260" t="s">
        <v>550</v>
      </c>
      <c r="Z39" s="52"/>
      <c r="AA39" s="52"/>
      <c r="AB39" s="52" t="s">
        <v>270</v>
      </c>
      <c r="AC39" s="52"/>
      <c r="AD39" s="52"/>
      <c r="AE39" s="52"/>
      <c r="AF39" s="52"/>
    </row>
    <row r="40" spans="2:32" ht="15.6">
      <c r="B40" s="76"/>
      <c r="C40" s="3" t="s">
        <v>553</v>
      </c>
      <c r="D40" s="77"/>
      <c r="E40" s="77"/>
      <c r="F40" s="77"/>
      <c r="G40" s="2"/>
      <c r="H40" s="2"/>
      <c r="I40" s="3"/>
      <c r="J40" s="3"/>
      <c r="K40" s="3"/>
      <c r="L40" s="3"/>
      <c r="M40" s="3"/>
      <c r="N40" s="3"/>
      <c r="O40" s="3"/>
      <c r="P40" s="3"/>
      <c r="Q40" s="3"/>
      <c r="R40" s="3"/>
      <c r="S40" s="112"/>
      <c r="U40" s="2" t="s">
        <v>237</v>
      </c>
      <c r="V40" s="2"/>
      <c r="W40" s="2"/>
      <c r="X40" s="2"/>
      <c r="Y40" s="2" t="s">
        <v>354</v>
      </c>
      <c r="Z40" s="2"/>
      <c r="AA40" s="2"/>
      <c r="AB40" s="2"/>
      <c r="AC40" s="164"/>
      <c r="AD40" s="2"/>
      <c r="AE40" s="2"/>
      <c r="AF40" s="2"/>
    </row>
    <row r="41" spans="2:32" ht="15.6">
      <c r="B41" s="76" t="s">
        <v>554</v>
      </c>
      <c r="C41" s="3"/>
      <c r="D41" s="77"/>
      <c r="E41" s="77"/>
      <c r="F41" s="77" t="s">
        <v>563</v>
      </c>
      <c r="G41" s="2"/>
      <c r="H41" s="2"/>
      <c r="I41" s="3"/>
      <c r="J41" s="3"/>
      <c r="K41" s="3"/>
      <c r="L41" s="3"/>
      <c r="M41" s="3"/>
      <c r="N41" s="3"/>
      <c r="O41" s="3"/>
      <c r="P41" s="3"/>
      <c r="Q41" s="3"/>
      <c r="R41" s="3"/>
      <c r="S41" s="112"/>
      <c r="U41" s="2" t="s">
        <v>236</v>
      </c>
      <c r="V41" s="2"/>
      <c r="W41" s="2"/>
      <c r="X41" s="2"/>
      <c r="Y41" s="2" t="s">
        <v>348</v>
      </c>
      <c r="Z41" s="2"/>
      <c r="AA41" s="2"/>
      <c r="AB41" s="2"/>
      <c r="AC41" s="164"/>
      <c r="AD41" s="2"/>
      <c r="AE41" s="2"/>
      <c r="AF41" s="2"/>
    </row>
    <row r="42" spans="2:32" ht="15.6">
      <c r="B42" s="76"/>
      <c r="C42" s="3" t="s">
        <v>564</v>
      </c>
      <c r="D42" s="77"/>
      <c r="E42" s="77"/>
      <c r="F42" s="77"/>
      <c r="G42" s="2"/>
      <c r="H42" s="2"/>
      <c r="I42" s="3"/>
      <c r="J42" s="3"/>
      <c r="K42" s="181"/>
      <c r="L42" s="3"/>
      <c r="M42" s="3"/>
      <c r="N42" s="99"/>
      <c r="O42" s="99"/>
      <c r="P42" s="99"/>
      <c r="Q42" s="99"/>
      <c r="R42" s="158"/>
      <c r="S42" s="112"/>
      <c r="U42" s="2" t="s">
        <v>238</v>
      </c>
      <c r="V42" s="2"/>
      <c r="W42" s="2"/>
      <c r="X42" s="2"/>
      <c r="Y42" s="2" t="s">
        <v>355</v>
      </c>
      <c r="Z42" s="2"/>
      <c r="AA42" s="2"/>
      <c r="AB42" s="2"/>
      <c r="AC42" s="164"/>
      <c r="AD42" s="2"/>
      <c r="AE42" s="2"/>
      <c r="AF42" s="2"/>
    </row>
    <row r="43" spans="2:32" ht="15.6">
      <c r="B43" s="82"/>
      <c r="C43" s="83" t="s">
        <v>555</v>
      </c>
      <c r="D43" s="83"/>
      <c r="E43" s="83"/>
      <c r="F43" s="83"/>
      <c r="G43" s="83"/>
      <c r="H43" s="83"/>
      <c r="I43" s="83"/>
      <c r="J43" s="83"/>
      <c r="K43" s="83"/>
      <c r="L43" s="83"/>
      <c r="M43" s="83"/>
      <c r="N43" s="100"/>
      <c r="O43" s="100"/>
      <c r="P43" s="100"/>
      <c r="Q43" s="100"/>
      <c r="R43" s="83"/>
      <c r="S43" s="113"/>
      <c r="U43" s="2" t="s">
        <v>239</v>
      </c>
      <c r="V43" s="2"/>
      <c r="W43" s="2"/>
      <c r="X43" s="2"/>
      <c r="Y43" s="2" t="s">
        <v>345</v>
      </c>
      <c r="Z43" s="2"/>
      <c r="AA43" s="2"/>
      <c r="AB43" s="2"/>
      <c r="AC43" s="164"/>
      <c r="AD43" s="2"/>
      <c r="AE43" s="2"/>
      <c r="AF43" s="2"/>
    </row>
    <row r="44" spans="2:32" ht="15.6">
      <c r="U44" s="2" t="s">
        <v>240</v>
      </c>
      <c r="V44" s="2"/>
      <c r="W44" s="2"/>
      <c r="X44" s="2"/>
      <c r="Y44" s="2" t="s">
        <v>346</v>
      </c>
      <c r="Z44" s="2"/>
      <c r="AA44" s="2"/>
      <c r="AB44" s="2"/>
      <c r="AC44" s="164"/>
      <c r="AD44" s="2"/>
      <c r="AE44" s="2"/>
      <c r="AF44" s="2"/>
    </row>
    <row r="45" spans="2:32">
      <c r="B45" s="279" t="s">
        <v>568</v>
      </c>
      <c r="C45" s="280"/>
      <c r="D45" s="280"/>
      <c r="E45" s="280"/>
      <c r="F45" s="280"/>
      <c r="G45" s="280"/>
      <c r="H45" s="280"/>
      <c r="I45" s="281"/>
      <c r="K45" s="69" t="s">
        <v>328</v>
      </c>
      <c r="L45" s="69"/>
      <c r="M45" s="69"/>
      <c r="N45" s="69"/>
      <c r="O45" s="168" t="s">
        <v>294</v>
      </c>
      <c r="P45" s="69"/>
      <c r="Q45" s="69"/>
      <c r="R45" s="69"/>
    </row>
    <row r="46" spans="2:32">
      <c r="B46" s="70"/>
      <c r="C46" s="71" t="s">
        <v>569</v>
      </c>
      <c r="D46" s="71"/>
      <c r="E46" s="71"/>
      <c r="F46" s="71"/>
      <c r="G46" s="71"/>
      <c r="H46" s="71"/>
      <c r="I46" s="110"/>
      <c r="K46" s="70" t="s">
        <v>30</v>
      </c>
      <c r="L46" s="71"/>
      <c r="M46" s="157" t="s">
        <v>329</v>
      </c>
      <c r="N46" s="71"/>
      <c r="O46" s="98">
        <v>3</v>
      </c>
      <c r="P46" s="71"/>
      <c r="Q46" s="71"/>
      <c r="R46" s="110"/>
      <c r="U46" t="s">
        <v>360</v>
      </c>
      <c r="X46" t="s">
        <v>361</v>
      </c>
    </row>
    <row r="47" spans="2:32">
      <c r="B47" s="76"/>
      <c r="C47" s="3" t="s">
        <v>570</v>
      </c>
      <c r="D47" s="3"/>
      <c r="E47" s="3"/>
      <c r="F47" s="3"/>
      <c r="G47" s="3"/>
      <c r="H47" s="3"/>
      <c r="I47" s="112"/>
      <c r="K47" s="76" t="s">
        <v>32</v>
      </c>
      <c r="L47" s="3"/>
      <c r="M47" s="158" t="s">
        <v>330</v>
      </c>
      <c r="N47" s="3"/>
      <c r="O47" s="99">
        <v>4</v>
      </c>
      <c r="P47" s="3"/>
      <c r="Q47" s="3"/>
      <c r="R47" s="112"/>
      <c r="U47" t="s">
        <v>342</v>
      </c>
      <c r="X47" t="s">
        <v>343</v>
      </c>
    </row>
    <row r="48" spans="2:32">
      <c r="B48" s="82"/>
      <c r="C48" s="159" t="s">
        <v>571</v>
      </c>
      <c r="D48" s="83"/>
      <c r="E48" s="83"/>
      <c r="F48" s="83"/>
      <c r="G48" s="83"/>
      <c r="H48" s="83"/>
      <c r="I48" s="113"/>
      <c r="K48" s="82" t="s">
        <v>33</v>
      </c>
      <c r="L48" s="83"/>
      <c r="M48" s="159" t="s">
        <v>332</v>
      </c>
      <c r="N48" s="83"/>
      <c r="O48" s="100">
        <v>5</v>
      </c>
      <c r="P48" s="83"/>
      <c r="Q48" s="83"/>
      <c r="R48" s="113"/>
      <c r="U48" t="s">
        <v>344</v>
      </c>
      <c r="X48" t="s">
        <v>403</v>
      </c>
    </row>
    <row r="50" spans="2:48" ht="16.2" thickBot="1">
      <c r="K50" s="15" t="s">
        <v>473</v>
      </c>
      <c r="L50" s="15"/>
      <c r="M50" s="15"/>
      <c r="N50" s="15"/>
      <c r="O50" s="15"/>
      <c r="P50" s="15"/>
      <c r="Q50" s="15"/>
      <c r="R50" s="15"/>
      <c r="S50" s="15"/>
      <c r="T50" s="15"/>
      <c r="V50" s="15" t="s">
        <v>473</v>
      </c>
      <c r="W50" s="15"/>
      <c r="X50" s="15"/>
      <c r="Y50" s="15"/>
      <c r="Z50" s="15"/>
      <c r="AA50" s="15"/>
      <c r="AB50" s="15"/>
      <c r="AC50" s="15"/>
      <c r="AD50" s="15"/>
      <c r="AE50" s="15"/>
      <c r="AG50" s="349" t="s">
        <v>1211</v>
      </c>
      <c r="AH50" s="349"/>
      <c r="AI50" s="349"/>
      <c r="AJ50" s="349"/>
      <c r="AK50" s="349"/>
      <c r="AL50" s="349"/>
      <c r="AM50" s="349"/>
      <c r="AN50" s="349"/>
      <c r="AO50" s="349"/>
      <c r="AP50" s="349"/>
      <c r="AR50" s="358" t="s">
        <v>1217</v>
      </c>
      <c r="AS50" s="358"/>
      <c r="AT50" s="358"/>
      <c r="AU50" s="358"/>
      <c r="AV50" s="358"/>
    </row>
    <row r="51" spans="2:48" ht="16.2" thickBot="1">
      <c r="B51" s="60" t="s">
        <v>557</v>
      </c>
      <c r="C51" s="277"/>
      <c r="D51" s="277"/>
      <c r="E51" s="277"/>
      <c r="F51" s="278"/>
      <c r="K51" s="1107" t="s">
        <v>62</v>
      </c>
      <c r="L51" s="1108"/>
      <c r="M51" s="1109"/>
      <c r="N51" s="182" t="s">
        <v>196</v>
      </c>
      <c r="O51" s="183"/>
      <c r="P51" s="183"/>
      <c r="Q51" s="183"/>
      <c r="R51" s="183"/>
      <c r="S51" s="183"/>
      <c r="T51" s="210"/>
      <c r="V51" s="1110" t="s">
        <v>65</v>
      </c>
      <c r="W51" s="1111"/>
      <c r="X51" s="1112"/>
      <c r="Y51" s="182" t="s">
        <v>44</v>
      </c>
      <c r="Z51" s="183"/>
      <c r="AA51" s="183"/>
      <c r="AB51" s="183"/>
      <c r="AC51" s="183"/>
      <c r="AD51" s="183"/>
      <c r="AE51" s="210"/>
      <c r="AG51" s="350" t="s">
        <v>1212</v>
      </c>
      <c r="AH51" s="198"/>
      <c r="AI51" s="198"/>
      <c r="AJ51" s="198"/>
      <c r="AK51" s="198"/>
      <c r="AL51" s="198"/>
      <c r="AM51" s="198"/>
      <c r="AN51" s="198"/>
      <c r="AO51" s="198"/>
      <c r="AP51" s="351"/>
      <c r="AR51" s="3"/>
      <c r="AS51" s="3"/>
      <c r="AT51" s="3"/>
      <c r="AU51" s="3"/>
      <c r="AV51" s="3"/>
    </row>
    <row r="52" spans="2:48" ht="15.6">
      <c r="B52" s="70" t="s">
        <v>550</v>
      </c>
      <c r="C52" s="71"/>
      <c r="D52" s="157" t="s">
        <v>558</v>
      </c>
      <c r="E52" s="71"/>
      <c r="F52" s="110"/>
      <c r="K52" s="218"/>
      <c r="L52" s="219"/>
      <c r="M52" s="220" t="s">
        <v>178</v>
      </c>
      <c r="N52" s="221"/>
      <c r="O52" s="219"/>
      <c r="P52" s="219"/>
      <c r="Q52" s="219"/>
      <c r="R52" s="219"/>
      <c r="S52" s="219"/>
      <c r="T52" s="222"/>
      <c r="V52" s="218"/>
      <c r="W52" s="219"/>
      <c r="X52" s="220" t="s">
        <v>178</v>
      </c>
      <c r="Y52" s="221"/>
      <c r="Z52" s="219"/>
      <c r="AA52" s="219"/>
      <c r="AB52" s="219"/>
      <c r="AC52" s="219"/>
      <c r="AD52" s="219"/>
      <c r="AE52" s="222"/>
      <c r="AG52" s="352" t="s">
        <v>1213</v>
      </c>
      <c r="AH52" s="2"/>
      <c r="AI52" s="2"/>
      <c r="AJ52" s="2"/>
      <c r="AK52" s="2"/>
      <c r="AL52" s="2"/>
      <c r="AM52" s="2"/>
      <c r="AN52" s="2"/>
      <c r="AO52" s="2"/>
      <c r="AP52" s="353"/>
      <c r="AR52" s="3"/>
      <c r="AS52" s="3"/>
      <c r="AT52" s="3"/>
      <c r="AU52" s="3"/>
      <c r="AV52" s="3"/>
    </row>
    <row r="53" spans="2:48" ht="16.2" thickBot="1">
      <c r="B53" s="76" t="s">
        <v>559</v>
      </c>
      <c r="C53" s="3"/>
      <c r="D53" s="158" t="s">
        <v>560</v>
      </c>
      <c r="E53" s="3"/>
      <c r="F53" s="112"/>
      <c r="J53" s="200"/>
      <c r="K53" s="169"/>
      <c r="L53" s="3"/>
      <c r="M53" s="211" t="s">
        <v>16</v>
      </c>
      <c r="N53" s="215" t="s">
        <v>450</v>
      </c>
      <c r="O53" s="3"/>
      <c r="P53" s="216" t="s">
        <v>450</v>
      </c>
      <c r="Q53" s="3"/>
      <c r="R53" s="8" t="s">
        <v>450</v>
      </c>
      <c r="S53" s="3"/>
      <c r="T53" s="223" t="s">
        <v>450</v>
      </c>
      <c r="V53" s="169"/>
      <c r="W53" s="3"/>
      <c r="X53" s="211" t="s">
        <v>16</v>
      </c>
      <c r="Y53" s="215" t="s">
        <v>450</v>
      </c>
      <c r="Z53" s="3"/>
      <c r="AA53" s="216" t="s">
        <v>450</v>
      </c>
      <c r="AB53" s="3"/>
      <c r="AC53" s="8" t="s">
        <v>450</v>
      </c>
      <c r="AD53" s="3"/>
      <c r="AE53" s="223" t="s">
        <v>450</v>
      </c>
      <c r="AG53" s="354" t="s">
        <v>1214</v>
      </c>
      <c r="AH53" s="355"/>
      <c r="AI53" s="355"/>
      <c r="AJ53" s="355"/>
      <c r="AK53" s="355"/>
      <c r="AL53" s="355"/>
      <c r="AM53" s="355"/>
      <c r="AN53" s="355"/>
      <c r="AO53" s="355"/>
      <c r="AP53" s="356"/>
      <c r="AR53" s="3"/>
      <c r="AS53" s="3"/>
      <c r="AT53" s="3"/>
      <c r="AU53" s="3"/>
      <c r="AV53" s="3"/>
    </row>
    <row r="54" spans="2:48" ht="15.6">
      <c r="B54" s="82" t="s">
        <v>247</v>
      </c>
      <c r="C54" s="83"/>
      <c r="D54" s="159" t="s">
        <v>561</v>
      </c>
      <c r="E54" s="83"/>
      <c r="F54" s="113"/>
      <c r="J54" s="200"/>
      <c r="K54" s="169"/>
      <c r="L54" s="3"/>
      <c r="M54" s="211" t="s">
        <v>11</v>
      </c>
      <c r="N54" s="215" t="s">
        <v>450</v>
      </c>
      <c r="O54" s="3"/>
      <c r="P54" s="8" t="s">
        <v>450</v>
      </c>
      <c r="Q54" s="3"/>
      <c r="R54" s="8" t="s">
        <v>450</v>
      </c>
      <c r="S54" s="3"/>
      <c r="T54" s="223" t="s">
        <v>450</v>
      </c>
      <c r="V54" s="169"/>
      <c r="W54" s="3"/>
      <c r="X54" s="211" t="s">
        <v>11</v>
      </c>
      <c r="Y54" s="215" t="s">
        <v>450</v>
      </c>
      <c r="Z54" s="3"/>
      <c r="AA54" s="8" t="s">
        <v>450</v>
      </c>
      <c r="AB54" s="3"/>
      <c r="AC54" s="8" t="s">
        <v>450</v>
      </c>
      <c r="AD54" s="3"/>
      <c r="AE54" s="223" t="s">
        <v>450</v>
      </c>
      <c r="AG54" s="357" t="s">
        <v>1215</v>
      </c>
      <c r="AH54" s="2"/>
      <c r="AI54" s="2"/>
      <c r="AJ54" s="2"/>
      <c r="AK54" s="2"/>
      <c r="AL54" s="2"/>
      <c r="AM54" s="2"/>
      <c r="AN54" s="2"/>
      <c r="AO54" s="2"/>
      <c r="AP54" s="78"/>
      <c r="AR54" s="3"/>
      <c r="AS54" s="3"/>
      <c r="AT54" s="3"/>
      <c r="AU54" s="3"/>
      <c r="AV54" s="3"/>
    </row>
    <row r="55" spans="2:48" ht="16.2">
      <c r="K55" s="217"/>
      <c r="L55" s="83"/>
      <c r="M55" s="212" t="s">
        <v>451</v>
      </c>
      <c r="N55" s="213" t="s">
        <v>450</v>
      </c>
      <c r="O55" s="83"/>
      <c r="P55" s="214" t="s">
        <v>450</v>
      </c>
      <c r="Q55" s="83"/>
      <c r="R55" s="214" t="s">
        <v>450</v>
      </c>
      <c r="S55" s="83"/>
      <c r="T55" s="224" t="s">
        <v>450</v>
      </c>
      <c r="V55" s="217"/>
      <c r="W55" s="83"/>
      <c r="X55" s="212" t="s">
        <v>451</v>
      </c>
      <c r="Y55" s="213" t="s">
        <v>450</v>
      </c>
      <c r="Z55" s="83"/>
      <c r="AA55" s="214" t="s">
        <v>450</v>
      </c>
      <c r="AB55" s="83"/>
      <c r="AC55" s="214" t="s">
        <v>450</v>
      </c>
      <c r="AD55" s="83"/>
      <c r="AE55" s="224" t="s">
        <v>450</v>
      </c>
      <c r="AG55" s="177" t="s">
        <v>1216</v>
      </c>
      <c r="AH55" s="81"/>
      <c r="AI55" s="81"/>
      <c r="AJ55" s="81"/>
      <c r="AK55" s="81"/>
      <c r="AL55" s="81"/>
      <c r="AM55" s="81"/>
      <c r="AN55" s="256" t="s">
        <v>89</v>
      </c>
      <c r="AO55" s="81"/>
      <c r="AP55" s="85"/>
      <c r="AR55" s="3"/>
      <c r="AS55" s="3"/>
      <c r="AT55" s="3"/>
      <c r="AU55" s="3"/>
      <c r="AV55" s="3"/>
    </row>
    <row r="56" spans="2:48" ht="15" thickBot="1">
      <c r="K56" s="225"/>
      <c r="L56" s="226"/>
      <c r="M56" s="227" t="s">
        <v>474</v>
      </c>
      <c r="N56" s="228"/>
      <c r="O56" s="226"/>
      <c r="P56" s="226"/>
      <c r="Q56" s="226"/>
      <c r="R56" s="226"/>
      <c r="S56" s="226"/>
      <c r="T56" s="229"/>
      <c r="V56" s="225"/>
      <c r="W56" s="226"/>
      <c r="X56" s="227" t="s">
        <v>474</v>
      </c>
      <c r="Y56" s="228"/>
      <c r="Z56" s="226"/>
      <c r="AA56" s="226"/>
      <c r="AB56" s="226"/>
      <c r="AC56" s="226"/>
      <c r="AD56" s="226"/>
      <c r="AE56" s="229"/>
    </row>
    <row r="57" spans="2:48" ht="16.2" thickBot="1">
      <c r="AG57" s="349" t="s">
        <v>1218</v>
      </c>
      <c r="AH57" s="349"/>
      <c r="AI57" s="349"/>
      <c r="AJ57" s="349"/>
      <c r="AK57" s="349"/>
      <c r="AL57" s="349"/>
      <c r="AM57" s="349"/>
      <c r="AN57" s="349"/>
      <c r="AO57" s="349"/>
      <c r="AP57" s="349"/>
    </row>
    <row r="58" spans="2:48" ht="16.2" thickBot="1">
      <c r="K58" s="15" t="s">
        <v>473</v>
      </c>
      <c r="L58" s="15"/>
      <c r="M58" s="15"/>
      <c r="N58" s="15"/>
      <c r="O58" s="15"/>
      <c r="P58" s="15"/>
      <c r="Q58" s="15"/>
      <c r="R58" s="15"/>
      <c r="S58" s="15"/>
      <c r="T58" s="15"/>
      <c r="V58" s="15" t="s">
        <v>473</v>
      </c>
      <c r="W58" s="15"/>
      <c r="X58" s="15"/>
      <c r="Y58" s="15"/>
      <c r="Z58" s="15"/>
      <c r="AA58" s="15"/>
      <c r="AB58" s="15"/>
      <c r="AC58" s="15"/>
      <c r="AD58" s="15"/>
      <c r="AE58" s="15"/>
      <c r="AG58" s="350" t="s">
        <v>1219</v>
      </c>
      <c r="AH58" s="198"/>
      <c r="AI58" s="198"/>
      <c r="AJ58" s="198"/>
      <c r="AK58" s="198"/>
      <c r="AL58" s="198"/>
      <c r="AM58" s="198"/>
      <c r="AN58" s="198"/>
      <c r="AO58" s="198"/>
      <c r="AP58" s="351"/>
    </row>
    <row r="59" spans="2:48" ht="16.2" thickBot="1">
      <c r="K59" s="1107" t="s">
        <v>61</v>
      </c>
      <c r="L59" s="1108"/>
      <c r="M59" s="1109"/>
      <c r="N59" s="182" t="s">
        <v>45</v>
      </c>
      <c r="O59" s="183"/>
      <c r="P59" s="183"/>
      <c r="Q59" s="183"/>
      <c r="R59" s="183"/>
      <c r="S59" s="183"/>
      <c r="T59" s="210"/>
      <c r="V59" s="1107" t="s">
        <v>60</v>
      </c>
      <c r="W59" s="1108"/>
      <c r="X59" s="1109"/>
      <c r="Y59" s="182" t="s">
        <v>46</v>
      </c>
      <c r="Z59" s="183"/>
      <c r="AA59" s="183"/>
      <c r="AB59" s="183"/>
      <c r="AC59" s="183"/>
      <c r="AD59" s="183"/>
      <c r="AE59" s="210"/>
      <c r="AG59" s="352" t="s">
        <v>1221</v>
      </c>
      <c r="AH59" s="2"/>
      <c r="AI59" s="2"/>
      <c r="AJ59" s="2"/>
      <c r="AK59" s="2"/>
      <c r="AL59" s="2"/>
      <c r="AM59" s="2"/>
      <c r="AN59" s="2"/>
      <c r="AO59" s="2"/>
      <c r="AP59" s="353"/>
    </row>
    <row r="60" spans="2:48" ht="16.2" thickBot="1">
      <c r="K60" s="218"/>
      <c r="L60" s="219"/>
      <c r="M60" s="220" t="s">
        <v>178</v>
      </c>
      <c r="N60" s="221"/>
      <c r="O60" s="219"/>
      <c r="P60" s="219"/>
      <c r="Q60" s="219"/>
      <c r="R60" s="219"/>
      <c r="S60" s="219"/>
      <c r="T60" s="222"/>
      <c r="V60" s="218"/>
      <c r="W60" s="219"/>
      <c r="X60" s="220" t="s">
        <v>178</v>
      </c>
      <c r="Y60" s="221"/>
      <c r="Z60" s="219"/>
      <c r="AA60" s="219"/>
      <c r="AB60" s="219"/>
      <c r="AC60" s="219"/>
      <c r="AD60" s="219"/>
      <c r="AE60" s="222"/>
      <c r="AG60" s="354" t="s">
        <v>1222</v>
      </c>
      <c r="AH60" s="355"/>
      <c r="AI60" s="355"/>
      <c r="AJ60" s="355"/>
      <c r="AK60" s="355"/>
      <c r="AL60" s="355"/>
      <c r="AM60" s="355"/>
      <c r="AN60" s="355"/>
      <c r="AO60" s="355"/>
      <c r="AP60" s="356"/>
    </row>
    <row r="61" spans="2:48" ht="15.6">
      <c r="K61" s="169"/>
      <c r="L61" s="3"/>
      <c r="M61" s="211" t="s">
        <v>16</v>
      </c>
      <c r="N61" s="215" t="s">
        <v>450</v>
      </c>
      <c r="O61" s="3"/>
      <c r="P61" s="216" t="s">
        <v>450</v>
      </c>
      <c r="Q61" s="3"/>
      <c r="R61" s="8" t="s">
        <v>450</v>
      </c>
      <c r="S61" s="3"/>
      <c r="T61" s="223" t="s">
        <v>450</v>
      </c>
      <c r="V61" s="169"/>
      <c r="W61" s="3"/>
      <c r="X61" s="211" t="s">
        <v>16</v>
      </c>
      <c r="Y61" s="215" t="s">
        <v>450</v>
      </c>
      <c r="Z61" s="3"/>
      <c r="AA61" s="216" t="s">
        <v>450</v>
      </c>
      <c r="AB61" s="3"/>
      <c r="AC61" s="8" t="s">
        <v>450</v>
      </c>
      <c r="AD61" s="3"/>
      <c r="AE61" s="223" t="s">
        <v>450</v>
      </c>
      <c r="AG61" s="357" t="s">
        <v>1224</v>
      </c>
      <c r="AH61" s="2"/>
      <c r="AI61" s="2"/>
      <c r="AJ61" s="2"/>
      <c r="AK61" s="2"/>
      <c r="AL61" s="2"/>
      <c r="AM61" s="2"/>
      <c r="AN61" s="2"/>
      <c r="AO61" s="2"/>
      <c r="AP61" s="78"/>
    </row>
    <row r="62" spans="2:48">
      <c r="K62" s="169"/>
      <c r="L62" s="3"/>
      <c r="M62" s="211" t="s">
        <v>11</v>
      </c>
      <c r="N62" s="215" t="s">
        <v>450</v>
      </c>
      <c r="O62" s="3"/>
      <c r="P62" s="8" t="s">
        <v>450</v>
      </c>
      <c r="Q62" s="3"/>
      <c r="R62" s="8" t="s">
        <v>450</v>
      </c>
      <c r="S62" s="3"/>
      <c r="T62" s="223" t="s">
        <v>450</v>
      </c>
      <c r="V62" s="169"/>
      <c r="W62" s="3"/>
      <c r="X62" s="211" t="s">
        <v>11</v>
      </c>
      <c r="Y62" s="215" t="s">
        <v>450</v>
      </c>
      <c r="Z62" s="3"/>
      <c r="AA62" s="8" t="s">
        <v>450</v>
      </c>
      <c r="AB62" s="3"/>
      <c r="AC62" s="8" t="s">
        <v>450</v>
      </c>
      <c r="AD62" s="3"/>
      <c r="AE62" s="223" t="s">
        <v>450</v>
      </c>
      <c r="AG62" s="359" t="s">
        <v>1220</v>
      </c>
      <c r="AH62" s="3"/>
      <c r="AI62" s="3"/>
      <c r="AJ62" s="3"/>
      <c r="AK62" s="3"/>
      <c r="AL62" s="3"/>
      <c r="AM62" s="3"/>
      <c r="AN62" s="3"/>
      <c r="AO62" s="3"/>
      <c r="AP62" s="112"/>
    </row>
    <row r="63" spans="2:48" ht="16.2">
      <c r="K63" s="217"/>
      <c r="L63" s="83"/>
      <c r="M63" s="212" t="s">
        <v>451</v>
      </c>
      <c r="N63" s="213" t="s">
        <v>450</v>
      </c>
      <c r="O63" s="83"/>
      <c r="P63" s="214" t="s">
        <v>450</v>
      </c>
      <c r="Q63" s="83"/>
      <c r="R63" s="214" t="s">
        <v>450</v>
      </c>
      <c r="S63" s="83"/>
      <c r="T63" s="224" t="s">
        <v>450</v>
      </c>
      <c r="V63" s="217"/>
      <c r="W63" s="83"/>
      <c r="X63" s="212" t="s">
        <v>451</v>
      </c>
      <c r="Y63" s="213" t="s">
        <v>450</v>
      </c>
      <c r="Z63" s="83"/>
      <c r="AA63" s="214" t="s">
        <v>450</v>
      </c>
      <c r="AB63" s="83"/>
      <c r="AC63" s="214" t="s">
        <v>450</v>
      </c>
      <c r="AD63" s="83"/>
      <c r="AE63" s="224" t="s">
        <v>450</v>
      </c>
      <c r="AG63" s="177" t="s">
        <v>1223</v>
      </c>
      <c r="AH63" s="81"/>
      <c r="AI63" s="81"/>
      <c r="AJ63" s="81"/>
      <c r="AK63" s="81"/>
      <c r="AL63" s="81"/>
      <c r="AM63" s="81"/>
      <c r="AN63" s="256" t="s">
        <v>89</v>
      </c>
      <c r="AO63" s="81"/>
      <c r="AP63" s="85"/>
    </row>
    <row r="64" spans="2:48" ht="15" thickBot="1">
      <c r="K64" s="225"/>
      <c r="L64" s="226"/>
      <c r="M64" s="227" t="s">
        <v>474</v>
      </c>
      <c r="N64" s="228"/>
      <c r="O64" s="226"/>
      <c r="P64" s="226"/>
      <c r="Q64" s="226"/>
      <c r="R64" s="226"/>
      <c r="S64" s="226"/>
      <c r="T64" s="229"/>
      <c r="V64" s="225"/>
      <c r="W64" s="226"/>
      <c r="X64" s="227" t="s">
        <v>474</v>
      </c>
      <c r="Y64" s="228"/>
      <c r="Z64" s="226"/>
      <c r="AA64" s="226"/>
      <c r="AB64" s="226"/>
      <c r="AC64" s="226"/>
      <c r="AD64" s="226"/>
      <c r="AE64" s="229"/>
    </row>
    <row r="66" spans="2:2" ht="22.8">
      <c r="B66" s="361" t="s">
        <v>1225</v>
      </c>
    </row>
    <row r="67" spans="2:2" ht="19.8">
      <c r="B67" s="360" t="s">
        <v>1226</v>
      </c>
    </row>
    <row r="68" spans="2:2" ht="19.8">
      <c r="B68" s="360" t="s">
        <v>1227</v>
      </c>
    </row>
    <row r="69" spans="2:2" ht="19.8">
      <c r="B69" s="360" t="s">
        <v>1228</v>
      </c>
    </row>
    <row r="70" spans="2:2" ht="19.8">
      <c r="B70" s="360" t="s">
        <v>1229</v>
      </c>
    </row>
    <row r="72" spans="2:2" ht="22.8">
      <c r="B72" s="361" t="s">
        <v>1230</v>
      </c>
    </row>
    <row r="73" spans="2:2" ht="19.8">
      <c r="B73" s="360" t="s">
        <v>1231</v>
      </c>
    </row>
    <row r="74" spans="2:2" ht="19.8">
      <c r="B74" s="360" t="s">
        <v>1232</v>
      </c>
    </row>
    <row r="75" spans="2:2" ht="19.8">
      <c r="B75" s="360" t="s">
        <v>1233</v>
      </c>
    </row>
    <row r="76" spans="2:2" ht="19.8">
      <c r="B76" s="360" t="s">
        <v>1234</v>
      </c>
    </row>
    <row r="77" spans="2:2" ht="19.8">
      <c r="B77" s="362" t="s">
        <v>1235</v>
      </c>
    </row>
    <row r="78" spans="2:2">
      <c r="B78" s="13"/>
    </row>
    <row r="79" spans="2:2" ht="22.8">
      <c r="B79" s="361" t="s">
        <v>1236</v>
      </c>
    </row>
    <row r="80" spans="2:2" ht="19.8">
      <c r="B80" s="360" t="s">
        <v>1237</v>
      </c>
    </row>
    <row r="81" spans="2:2" ht="19.8">
      <c r="B81" s="360" t="s">
        <v>1238</v>
      </c>
    </row>
    <row r="82" spans="2:2" ht="19.8">
      <c r="B82" s="360" t="s">
        <v>1239</v>
      </c>
    </row>
    <row r="83" spans="2:2" ht="19.8">
      <c r="B83" s="360" t="s">
        <v>1240</v>
      </c>
    </row>
    <row r="84" spans="2:2" ht="19.8">
      <c r="B84" s="362" t="s">
        <v>1241</v>
      </c>
    </row>
    <row r="85" spans="2:2" ht="19.8">
      <c r="B85" s="362" t="s">
        <v>1242</v>
      </c>
    </row>
    <row r="86" spans="2:2" ht="19.8">
      <c r="B86" s="360"/>
    </row>
    <row r="87" spans="2:2" ht="22.8">
      <c r="B87" s="361" t="s">
        <v>1243</v>
      </c>
    </row>
    <row r="88" spans="2:2" ht="19.8">
      <c r="B88" s="360" t="s">
        <v>1244</v>
      </c>
    </row>
    <row r="89" spans="2:2" ht="19.8">
      <c r="B89" s="360" t="s">
        <v>1245</v>
      </c>
    </row>
    <row r="90" spans="2:2" ht="19.8">
      <c r="B90" s="360" t="s">
        <v>1246</v>
      </c>
    </row>
    <row r="91" spans="2:2" ht="19.8">
      <c r="B91" s="360" t="s">
        <v>1247</v>
      </c>
    </row>
    <row r="92" spans="2:2" ht="19.8">
      <c r="B92" s="362" t="s">
        <v>1248</v>
      </c>
    </row>
    <row r="93" spans="2:2" ht="19.8">
      <c r="B93" s="362" t="s">
        <v>1249</v>
      </c>
    </row>
    <row r="94" spans="2:2" ht="19.8">
      <c r="B94" s="360"/>
    </row>
    <row r="95" spans="2:2" ht="22.8">
      <c r="B95" s="361" t="s">
        <v>1250</v>
      </c>
    </row>
    <row r="96" spans="2:2" ht="19.8">
      <c r="B96" s="360" t="s">
        <v>1251</v>
      </c>
    </row>
    <row r="97" spans="2:25" ht="19.8">
      <c r="B97" s="360" t="s">
        <v>1252</v>
      </c>
    </row>
    <row r="98" spans="2:25" ht="19.8">
      <c r="B98" s="360" t="s">
        <v>1253</v>
      </c>
    </row>
    <row r="99" spans="2:25" ht="19.8">
      <c r="B99" s="360" t="s">
        <v>1254</v>
      </c>
    </row>
    <row r="100" spans="2:25" ht="19.8">
      <c r="B100" s="362" t="s">
        <v>1255</v>
      </c>
    </row>
    <row r="101" spans="2:25" ht="19.8">
      <c r="B101" s="362" t="s">
        <v>1256</v>
      </c>
    </row>
    <row r="102" spans="2:25" ht="19.8">
      <c r="B102" s="360"/>
    </row>
    <row r="103" spans="2:25" ht="22.8">
      <c r="B103" s="361" t="s">
        <v>1257</v>
      </c>
    </row>
    <row r="104" spans="2:25" ht="19.8">
      <c r="B104" s="360" t="s">
        <v>1226</v>
      </c>
    </row>
    <row r="105" spans="2:25" ht="19.8">
      <c r="B105" s="360" t="s">
        <v>1258</v>
      </c>
    </row>
    <row r="106" spans="2:25" ht="19.8">
      <c r="B106" s="360" t="s">
        <v>1259</v>
      </c>
    </row>
    <row r="107" spans="2:25" ht="19.8">
      <c r="B107" s="360" t="s">
        <v>1254</v>
      </c>
    </row>
    <row r="108" spans="2:25" ht="19.8">
      <c r="B108" s="362" t="s">
        <v>1260</v>
      </c>
    </row>
    <row r="109" spans="2:25" ht="19.8">
      <c r="B109" s="362" t="s">
        <v>1261</v>
      </c>
    </row>
    <row r="110" spans="2:25" ht="19.8">
      <c r="B110" s="360"/>
    </row>
    <row r="111" spans="2:25" ht="22.8">
      <c r="B111" s="361" t="s">
        <v>1262</v>
      </c>
      <c r="G111" s="363"/>
      <c r="H111" s="363"/>
      <c r="I111" s="363"/>
      <c r="J111" s="363"/>
      <c r="K111" s="363"/>
      <c r="L111" s="363"/>
      <c r="M111" s="363"/>
      <c r="N111" s="363"/>
      <c r="O111" s="363"/>
      <c r="P111" s="363"/>
      <c r="R111" s="363"/>
      <c r="S111" s="363"/>
      <c r="T111" s="363"/>
      <c r="U111" s="363"/>
      <c r="V111" s="363"/>
      <c r="W111" s="363"/>
      <c r="X111" s="363"/>
      <c r="Y111" s="363"/>
    </row>
    <row r="112" spans="2:25" ht="19.8">
      <c r="B112" s="360" t="s">
        <v>1263</v>
      </c>
      <c r="G112" s="363"/>
      <c r="H112" s="363"/>
      <c r="I112" s="363"/>
      <c r="J112" s="363"/>
      <c r="K112" s="363"/>
      <c r="L112" s="363"/>
      <c r="M112" s="363"/>
      <c r="N112" s="363"/>
      <c r="O112" s="363"/>
      <c r="P112" s="363"/>
      <c r="Q112" s="363"/>
      <c r="R112" s="363"/>
      <c r="S112" s="363"/>
      <c r="T112" s="363"/>
      <c r="U112" s="363"/>
      <c r="V112" s="363"/>
      <c r="W112" s="363"/>
      <c r="X112" s="363"/>
      <c r="Y112" s="363"/>
    </row>
    <row r="113" spans="2:25" ht="19.8">
      <c r="B113" s="360" t="s">
        <v>1264</v>
      </c>
      <c r="G113" s="363"/>
      <c r="H113" s="363"/>
      <c r="I113" s="363"/>
      <c r="J113" s="363"/>
      <c r="K113" s="363"/>
      <c r="L113" s="363"/>
      <c r="M113" s="363"/>
      <c r="N113" s="363"/>
      <c r="O113" s="363"/>
      <c r="P113" s="363"/>
      <c r="Q113" s="363"/>
      <c r="R113" s="363"/>
      <c r="S113" s="363"/>
      <c r="T113" s="363"/>
      <c r="U113" s="363"/>
      <c r="V113" s="363"/>
      <c r="W113" s="363"/>
      <c r="X113" s="363"/>
      <c r="Y113" s="363"/>
    </row>
    <row r="114" spans="2:25" ht="19.8">
      <c r="B114" s="360" t="s">
        <v>1265</v>
      </c>
      <c r="G114" s="363"/>
      <c r="H114" s="363"/>
      <c r="I114" s="363"/>
      <c r="J114" s="363"/>
      <c r="K114" s="363"/>
      <c r="L114" s="363"/>
      <c r="M114" s="363"/>
      <c r="N114" s="363"/>
      <c r="O114" s="363"/>
      <c r="P114" s="363"/>
      <c r="Q114" s="363"/>
      <c r="R114" s="363"/>
      <c r="S114" s="363"/>
      <c r="T114" s="363"/>
      <c r="U114" s="363"/>
      <c r="V114" s="363"/>
      <c r="W114" s="363"/>
      <c r="X114" s="363"/>
      <c r="Y114" s="363"/>
    </row>
    <row r="115" spans="2:25" ht="19.8">
      <c r="B115" s="360" t="s">
        <v>1266</v>
      </c>
      <c r="G115" s="363"/>
      <c r="H115" s="363"/>
      <c r="I115" s="363"/>
      <c r="J115" s="363"/>
      <c r="K115" s="363"/>
      <c r="L115" s="363"/>
      <c r="M115" s="363"/>
      <c r="N115" s="363"/>
      <c r="O115" s="363"/>
      <c r="P115" s="363"/>
      <c r="Q115" s="363"/>
      <c r="R115" s="363"/>
      <c r="S115" s="363"/>
      <c r="T115" s="363"/>
      <c r="U115" s="363"/>
      <c r="V115" s="363"/>
      <c r="W115" s="363"/>
      <c r="X115" s="363"/>
      <c r="Y115" s="363"/>
    </row>
    <row r="116" spans="2:25" ht="19.8">
      <c r="B116" s="360" t="s">
        <v>1267</v>
      </c>
    </row>
  </sheetData>
  <mergeCells count="4">
    <mergeCell ref="K51:M51"/>
    <mergeCell ref="K59:M59"/>
    <mergeCell ref="V51:X51"/>
    <mergeCell ref="V59:X59"/>
  </mergeCells>
  <pageMargins left="0.25" right="0.25" top="0.75" bottom="0.75" header="0.3" footer="0.3"/>
  <pageSetup paperSize="9" scale="80"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CF466E7C-1312-4D46-9C36-28228E2A88DD}">
          <x14:formula1>
            <xm:f>Iltasatu_taulukot!$C$2:$C$12</xm:f>
          </x14:formula1>
          <xm:sqref>K51:M51 K59:M59 V51:X51 V59:X59</xm:sqref>
        </x14:dataValidation>
        <x14:dataValidation type="list" allowBlank="1" showInputMessage="1" showErrorMessage="1" xr:uid="{81E23831-3DB6-6C42-959F-32F92539C0FE}">
          <x14:formula1>
            <xm:f>Iltasatu_taulukot!$L$3:$L$14</xm:f>
          </x14:formula1>
          <xm:sqref>N51 N59 Y51 Y59</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2F05D6-969E-4011-AACD-169A75E5798E}">
  <sheetPr>
    <pageSetUpPr fitToPage="1"/>
  </sheetPr>
  <dimension ref="A1:BK68"/>
  <sheetViews>
    <sheetView topLeftCell="A44" zoomScale="110" zoomScaleNormal="110" workbookViewId="0">
      <selection activeCell="AI52" sqref="AI52"/>
    </sheetView>
  </sheetViews>
  <sheetFormatPr defaultColWidth="4.44140625" defaultRowHeight="14.4"/>
  <cols>
    <col min="1" max="6" width="4.44140625" style="17"/>
    <col min="7" max="7" width="4.5546875" style="17" customWidth="1"/>
    <col min="8" max="15" width="4.44140625" style="17"/>
    <col min="16" max="16" width="4.5546875" style="17" customWidth="1"/>
    <col min="17" max="23" width="4.44140625" style="17"/>
    <col min="24" max="24" width="4.33203125" style="11" customWidth="1"/>
    <col min="25" max="28" width="4.44140625" style="17"/>
    <col min="29" max="29" width="5.33203125" style="17" customWidth="1"/>
    <col min="30" max="16384" width="4.44140625" style="17"/>
  </cols>
  <sheetData>
    <row r="1" spans="1:31">
      <c r="A1" s="24"/>
      <c r="B1" s="24"/>
      <c r="C1" s="24"/>
      <c r="D1" s="24"/>
      <c r="E1" s="24"/>
      <c r="F1" s="24"/>
      <c r="G1" s="24"/>
      <c r="H1" s="24"/>
      <c r="I1" s="24"/>
      <c r="J1" s="24"/>
      <c r="K1" s="24"/>
      <c r="L1" s="24"/>
      <c r="M1" s="24"/>
      <c r="N1" s="24"/>
      <c r="O1" s="24"/>
      <c r="P1" s="24"/>
      <c r="Q1" s="24"/>
      <c r="R1" s="24"/>
      <c r="S1" s="24"/>
      <c r="T1" s="24"/>
      <c r="U1" s="24"/>
      <c r="V1" s="24"/>
      <c r="W1" s="24"/>
      <c r="X1" s="621"/>
      <c r="Y1" s="24"/>
      <c r="Z1" s="941" t="s">
        <v>2324</v>
      </c>
      <c r="AA1" s="259"/>
      <c r="AB1" s="259"/>
      <c r="AC1" s="259"/>
      <c r="AD1" s="259"/>
      <c r="AE1" s="259"/>
    </row>
    <row r="2" spans="1:31">
      <c r="A2" s="24"/>
      <c r="B2" s="366" t="s">
        <v>1290</v>
      </c>
      <c r="C2" s="24"/>
      <c r="D2" s="25" t="s">
        <v>2294</v>
      </c>
      <c r="E2" s="25"/>
      <c r="F2" s="25"/>
      <c r="G2" s="25"/>
      <c r="H2" s="25" t="s">
        <v>2304</v>
      </c>
      <c r="I2" s="25"/>
      <c r="J2" s="25"/>
      <c r="K2" s="25"/>
      <c r="L2" s="24"/>
      <c r="M2" s="366" t="s">
        <v>516</v>
      </c>
      <c r="N2" s="24"/>
      <c r="O2" s="370">
        <v>9</v>
      </c>
      <c r="P2" s="918" t="str">
        <f>"*"&amp;5&amp;"="&amp;O2*5</f>
        <v>*5=45</v>
      </c>
      <c r="Q2" s="255"/>
      <c r="R2" s="25"/>
      <c r="S2" s="753" t="s">
        <v>1998</v>
      </c>
      <c r="T2" s="24"/>
      <c r="U2" s="24"/>
      <c r="V2" s="24"/>
      <c r="W2" s="24"/>
      <c r="X2" s="24"/>
      <c r="Y2" s="24"/>
      <c r="Z2" s="930" t="s">
        <v>2325</v>
      </c>
      <c r="AA2" s="25"/>
      <c r="AB2" s="25"/>
      <c r="AC2" s="25"/>
      <c r="AD2" s="25"/>
      <c r="AE2" s="25"/>
    </row>
    <row r="3" spans="1:31">
      <c r="A3" s="24"/>
      <c r="B3" s="366" t="s">
        <v>1291</v>
      </c>
      <c r="C3" s="24"/>
      <c r="D3" s="209" t="s">
        <v>2295</v>
      </c>
      <c r="E3" s="209"/>
      <c r="F3" s="209"/>
      <c r="G3" s="987" t="s">
        <v>94</v>
      </c>
      <c r="H3" s="987"/>
      <c r="I3" s="987"/>
      <c r="J3" s="209"/>
      <c r="K3" s="209"/>
      <c r="L3" s="24"/>
      <c r="M3" s="366" t="s">
        <v>1304</v>
      </c>
      <c r="N3" s="24"/>
      <c r="O3" s="209" t="s">
        <v>1273</v>
      </c>
      <c r="P3" s="209"/>
      <c r="Q3" s="209"/>
      <c r="R3" s="209"/>
      <c r="S3" s="209"/>
      <c r="T3" s="24"/>
      <c r="U3" s="24"/>
      <c r="V3" s="24"/>
      <c r="W3" s="24"/>
      <c r="X3" s="24"/>
      <c r="Y3" s="24"/>
      <c r="Z3" s="930" t="s">
        <v>2326</v>
      </c>
      <c r="AA3" s="25"/>
      <c r="AB3" s="25"/>
      <c r="AC3" s="25"/>
      <c r="AD3" s="25"/>
      <c r="AE3" s="25"/>
    </row>
    <row r="4" spans="1:31">
      <c r="A4" s="24"/>
      <c r="B4" s="366" t="s">
        <v>165</v>
      </c>
      <c r="C4" s="24"/>
      <c r="D4" s="987" t="s">
        <v>1957</v>
      </c>
      <c r="E4" s="987"/>
      <c r="F4" s="987"/>
      <c r="G4" s="920" t="s">
        <v>2300</v>
      </c>
      <c r="H4" s="752"/>
      <c r="I4" s="693"/>
      <c r="J4" s="693"/>
      <c r="K4" s="693"/>
      <c r="L4" s="24"/>
      <c r="M4" s="366" t="s">
        <v>1297</v>
      </c>
      <c r="N4" s="24"/>
      <c r="O4" s="987" t="s">
        <v>3</v>
      </c>
      <c r="P4" s="987"/>
      <c r="Q4" s="987"/>
      <c r="R4" s="987"/>
      <c r="S4" s="24"/>
      <c r="T4" s="24"/>
      <c r="U4" s="24"/>
      <c r="V4" s="24"/>
      <c r="W4" s="24"/>
      <c r="X4" s="621"/>
      <c r="Y4" s="24"/>
      <c r="Z4" s="930" t="s">
        <v>2327</v>
      </c>
      <c r="AA4" s="25"/>
      <c r="AB4" s="25"/>
      <c r="AC4" s="25"/>
      <c r="AD4" s="25"/>
      <c r="AE4" s="25"/>
    </row>
    <row r="5" spans="1:31">
      <c r="A5" s="24"/>
      <c r="B5" s="365" t="s">
        <v>1643</v>
      </c>
      <c r="C5" s="24"/>
      <c r="D5" s="209" t="s">
        <v>2301</v>
      </c>
      <c r="E5" s="209"/>
      <c r="F5" s="209"/>
      <c r="G5" s="209" t="s">
        <v>85</v>
      </c>
      <c r="H5" s="915">
        <v>4</v>
      </c>
      <c r="I5" s="751"/>
      <c r="J5" s="751"/>
      <c r="K5" s="209"/>
      <c r="L5" s="24"/>
      <c r="M5" s="366" t="s">
        <v>1305</v>
      </c>
      <c r="N5" s="24"/>
      <c r="O5" s="987" t="s">
        <v>1398</v>
      </c>
      <c r="P5" s="987"/>
      <c r="Q5" s="987"/>
      <c r="R5" s="987"/>
      <c r="S5" s="987"/>
      <c r="T5" s="24"/>
      <c r="U5" s="24"/>
      <c r="V5" s="24"/>
      <c r="W5" s="24"/>
      <c r="X5" s="621"/>
      <c r="Y5" s="24"/>
      <c r="Z5" s="930" t="s">
        <v>2328</v>
      </c>
      <c r="AA5" s="25"/>
      <c r="AB5" s="25"/>
      <c r="AC5" s="25"/>
      <c r="AD5" s="25"/>
      <c r="AE5" s="25"/>
    </row>
    <row r="6" spans="1:31" ht="15" thickBot="1">
      <c r="A6" s="24"/>
      <c r="B6" s="26"/>
      <c r="C6" s="26"/>
      <c r="D6" s="400"/>
      <c r="E6" s="258"/>
      <c r="F6" s="258"/>
      <c r="G6" s="26"/>
      <c r="H6" s="26"/>
      <c r="I6" s="26"/>
      <c r="J6" s="26"/>
      <c r="K6" s="26"/>
      <c r="L6" s="26"/>
      <c r="M6" s="26"/>
      <c r="N6" s="26"/>
      <c r="O6" s="26"/>
      <c r="P6" s="26"/>
      <c r="Q6" s="26"/>
      <c r="R6" s="26"/>
      <c r="S6" s="26"/>
      <c r="T6" s="24"/>
      <c r="U6" s="24"/>
      <c r="V6" s="24"/>
      <c r="W6" s="24"/>
      <c r="X6" s="24"/>
      <c r="Y6" s="24"/>
      <c r="Z6" s="930" t="s">
        <v>2329</v>
      </c>
      <c r="AA6" s="25"/>
      <c r="AB6" s="25"/>
      <c r="AC6" s="25"/>
      <c r="AD6" s="25"/>
      <c r="AE6" s="25"/>
    </row>
    <row r="7" spans="1:31">
      <c r="A7" s="24"/>
      <c r="B7" s="711" t="s">
        <v>82</v>
      </c>
      <c r="C7" s="27"/>
      <c r="D7" s="27"/>
      <c r="E7" s="27"/>
      <c r="F7" s="27"/>
      <c r="G7" s="27"/>
      <c r="H7" s="27"/>
      <c r="I7" s="27"/>
      <c r="J7" s="27"/>
      <c r="K7" s="27"/>
      <c r="L7" s="27"/>
      <c r="M7" s="27"/>
      <c r="N7" s="27"/>
      <c r="O7" s="27"/>
      <c r="P7" s="27"/>
      <c r="Q7" s="27"/>
      <c r="R7" s="27"/>
      <c r="S7" s="712"/>
      <c r="T7" s="24"/>
      <c r="U7" s="24"/>
      <c r="V7" s="24"/>
      <c r="W7" s="24"/>
      <c r="X7" s="24"/>
      <c r="Y7" s="24"/>
      <c r="Z7" s="930"/>
      <c r="AA7" s="25"/>
      <c r="AB7" s="25"/>
      <c r="AC7" s="25"/>
      <c r="AD7" s="25"/>
      <c r="AE7" s="25"/>
    </row>
    <row r="8" spans="1:31">
      <c r="A8" s="24"/>
      <c r="B8" s="713" t="s">
        <v>1293</v>
      </c>
      <c r="C8" s="436"/>
      <c r="D8" s="436"/>
      <c r="E8" s="437" t="s">
        <v>95</v>
      </c>
      <c r="F8" s="437"/>
      <c r="G8" s="714">
        <f>LOOKUP(E8,Iltasatu_taulukot!$K$15:$L$17)</f>
        <v>3</v>
      </c>
      <c r="H8" s="678" t="s">
        <v>1294</v>
      </c>
      <c r="I8" s="436"/>
      <c r="J8" s="436"/>
      <c r="K8" s="437" t="s">
        <v>1296</v>
      </c>
      <c r="L8" s="436"/>
      <c r="M8" s="714">
        <f>LOOKUP(K8,Iltasatu_taulukot!$K$15:$L$17)</f>
        <v>4</v>
      </c>
      <c r="N8" s="678" t="s">
        <v>1295</v>
      </c>
      <c r="O8" s="436"/>
      <c r="P8" s="436"/>
      <c r="Q8" s="437" t="s">
        <v>1171</v>
      </c>
      <c r="R8" s="436"/>
      <c r="S8" s="395">
        <f>LOOKUP(Q8,Iltasatu_taulukot!$K$15:$L$17)</f>
        <v>5</v>
      </c>
      <c r="T8" s="24"/>
      <c r="U8" s="24"/>
      <c r="V8" s="24"/>
      <c r="W8" s="24"/>
      <c r="X8" s="24"/>
      <c r="Y8" s="24"/>
      <c r="Z8" s="930"/>
      <c r="AA8" s="25"/>
      <c r="AB8" s="25"/>
      <c r="AC8" s="25"/>
      <c r="AD8" s="25"/>
      <c r="AE8" s="25"/>
    </row>
    <row r="9" spans="1:31">
      <c r="A9" s="24"/>
      <c r="B9" s="1003" t="s">
        <v>48</v>
      </c>
      <c r="C9" s="1004"/>
      <c r="D9" s="1004"/>
      <c r="E9" s="436"/>
      <c r="F9" s="678"/>
      <c r="G9" s="672" t="s">
        <v>1337</v>
      </c>
      <c r="H9" s="1004" t="s">
        <v>45</v>
      </c>
      <c r="I9" s="1004"/>
      <c r="J9" s="1004"/>
      <c r="K9" s="436"/>
      <c r="L9" s="436"/>
      <c r="M9" s="672" t="s">
        <v>1337</v>
      </c>
      <c r="N9" s="1004" t="s">
        <v>196</v>
      </c>
      <c r="O9" s="1004"/>
      <c r="P9" s="1004"/>
      <c r="Q9" s="928"/>
      <c r="R9" s="928"/>
      <c r="S9" s="393" t="s">
        <v>1337</v>
      </c>
      <c r="T9" s="24"/>
      <c r="U9" s="24"/>
      <c r="V9" s="24"/>
      <c r="W9" s="24"/>
      <c r="X9" s="24"/>
      <c r="Y9" s="24"/>
      <c r="Z9" s="930"/>
      <c r="AA9" s="25"/>
      <c r="AB9" s="25"/>
      <c r="AC9" s="25"/>
      <c r="AD9" s="25"/>
      <c r="AE9" s="25"/>
    </row>
    <row r="10" spans="1:31">
      <c r="A10" s="24"/>
      <c r="B10" s="387" t="s">
        <v>2296</v>
      </c>
      <c r="C10" s="930"/>
      <c r="D10" s="930"/>
      <c r="E10" s="25"/>
      <c r="F10" s="367"/>
      <c r="G10" s="392" t="s">
        <v>1336</v>
      </c>
      <c r="H10" s="930" t="s">
        <v>2302</v>
      </c>
      <c r="I10" s="930"/>
      <c r="J10" s="930"/>
      <c r="K10" s="25"/>
      <c r="L10" s="25"/>
      <c r="M10" s="392"/>
      <c r="N10" s="930" t="s">
        <v>2297</v>
      </c>
      <c r="O10" s="930"/>
      <c r="P10" s="930"/>
      <c r="Q10" s="930"/>
      <c r="R10" s="930"/>
      <c r="S10" s="394"/>
      <c r="T10" s="24"/>
      <c r="U10" s="24"/>
      <c r="V10" s="24"/>
      <c r="W10" s="24"/>
      <c r="X10" s="24"/>
      <c r="Y10" s="24"/>
      <c r="Z10" s="930"/>
      <c r="AA10" s="25"/>
      <c r="AB10" s="25"/>
      <c r="AC10" s="25"/>
      <c r="AD10" s="25"/>
      <c r="AE10" s="25"/>
    </row>
    <row r="11" spans="1:31">
      <c r="A11" s="24"/>
      <c r="B11" s="706" t="str">
        <f>VLOOKUP(G8+Y14,Iltasatu_taulukot!$H$2:$K$11,3)</f>
        <v>loistava</v>
      </c>
      <c r="C11" s="929"/>
      <c r="D11" s="732"/>
      <c r="E11" s="710"/>
      <c r="F11" s="682"/>
      <c r="G11" s="708" t="str">
        <f>"("&amp;VLOOKUP(G8+Y14-1,Iltasatu_taulukot!$H$2:$K$11,3)&amp;", "&amp;VLOOKUP(G8+Y14-2,Iltasatu_taulukot!$H$2:$K$11,3)&amp;")"</f>
        <v>(erinomainen, tavallinen)</v>
      </c>
      <c r="H11" s="705" t="str">
        <f>VLOOKUP(M8+Y14,Iltasatu_taulukot!$H$2:$K$11,3)</f>
        <v>uskomaton</v>
      </c>
      <c r="I11" s="930"/>
      <c r="J11" s="732"/>
      <c r="K11" s="675"/>
      <c r="L11" s="682"/>
      <c r="M11" s="707" t="str">
        <f>"("&amp;VLOOKUP(M8+Y14-1,Iltasatu_taulukot!$H$2:$K$11,3)&amp;", "&amp;VLOOKUP(M8+Y14-2,Iltasatu_taulukot!$H$2:$K$11,3)&amp;")"</f>
        <v>(loistava, erinomainen)</v>
      </c>
      <c r="N11" s="930" t="str">
        <f>VLOOKUP(S8+Y14,Iltasatu_taulukot!$H$2:$K$11,3)</f>
        <v>legendaarinen</v>
      </c>
      <c r="O11" s="930"/>
      <c r="P11" s="732"/>
      <c r="Q11" s="710"/>
      <c r="R11" s="676"/>
      <c r="S11" s="715" t="str">
        <f>"("&amp;VLOOKUP(S8+Y14-1,Iltasatu_taulukot!$H$2:$K$11,3)&amp;", "&amp;VLOOKUP(Y14+S8-2,Iltasatu_taulukot!$H$2:$K$11,3)&amp;")"</f>
        <v>(uskomaton, loistava)</v>
      </c>
      <c r="T11" s="24"/>
      <c r="U11" s="24"/>
      <c r="V11" s="24"/>
      <c r="W11" s="24"/>
      <c r="X11" s="24"/>
      <c r="Y11" s="24"/>
      <c r="Z11" s="930"/>
      <c r="AA11" s="25"/>
      <c r="AB11" s="25"/>
      <c r="AC11" s="25"/>
      <c r="AD11" s="25"/>
      <c r="AE11" s="25"/>
    </row>
    <row r="12" spans="1:31">
      <c r="A12" s="24"/>
      <c r="B12" s="716" t="s">
        <v>7</v>
      </c>
      <c r="C12" s="679"/>
      <c r="D12" s="680"/>
      <c r="E12" s="680"/>
      <c r="F12" s="680"/>
      <c r="G12" s="681"/>
      <c r="H12" s="680"/>
      <c r="I12" s="680"/>
      <c r="J12" s="680"/>
      <c r="K12" s="680"/>
      <c r="L12" s="680"/>
      <c r="M12" s="680"/>
      <c r="N12" s="680"/>
      <c r="O12" s="680"/>
      <c r="P12" s="680"/>
      <c r="Q12" s="680"/>
      <c r="R12" s="680"/>
      <c r="S12" s="717"/>
      <c r="T12" s="24"/>
      <c r="U12" s="24"/>
      <c r="V12" s="24"/>
      <c r="W12" s="24"/>
      <c r="X12" s="24"/>
      <c r="Y12" s="24"/>
      <c r="Z12" s="941"/>
      <c r="AA12" s="259"/>
      <c r="AB12" s="259"/>
      <c r="AC12" s="259"/>
      <c r="AD12" s="259"/>
      <c r="AE12" s="259"/>
    </row>
    <row r="13" spans="1:31" ht="15" customHeight="1">
      <c r="A13" s="24"/>
      <c r="B13" s="989" t="s">
        <v>2299</v>
      </c>
      <c r="C13" s="990"/>
      <c r="D13" s="990"/>
      <c r="E13" s="990"/>
      <c r="F13" s="990"/>
      <c r="G13" s="990"/>
      <c r="H13" s="990"/>
      <c r="I13" s="990"/>
      <c r="J13" s="990"/>
      <c r="K13" s="990"/>
      <c r="L13" s="990"/>
      <c r="M13" s="990"/>
      <c r="N13" s="990"/>
      <c r="O13" s="990"/>
      <c r="P13" s="990"/>
      <c r="Q13" s="990"/>
      <c r="R13" s="990"/>
      <c r="S13" s="1005"/>
      <c r="T13" s="24"/>
      <c r="U13" s="24"/>
      <c r="V13" s="24"/>
      <c r="W13" s="24"/>
      <c r="X13" s="24"/>
      <c r="Y13" s="24"/>
      <c r="Z13" s="931"/>
      <c r="AA13" s="25"/>
      <c r="AB13" s="25"/>
      <c r="AC13" s="25"/>
      <c r="AD13" s="25"/>
      <c r="AE13" s="25"/>
    </row>
    <row r="14" spans="1:31" ht="15.6">
      <c r="A14" s="24"/>
      <c r="B14" s="991"/>
      <c r="C14" s="992"/>
      <c r="D14" s="992"/>
      <c r="E14" s="992"/>
      <c r="F14" s="992"/>
      <c r="G14" s="992"/>
      <c r="H14" s="992"/>
      <c r="I14" s="992"/>
      <c r="J14" s="992"/>
      <c r="K14" s="992"/>
      <c r="L14" s="992"/>
      <c r="M14" s="992"/>
      <c r="N14" s="992"/>
      <c r="O14" s="992"/>
      <c r="P14" s="992"/>
      <c r="Q14" s="992"/>
      <c r="R14" s="992"/>
      <c r="S14" s="993"/>
      <c r="T14" s="24"/>
      <c r="U14" s="379" t="s">
        <v>506</v>
      </c>
      <c r="V14" s="379"/>
      <c r="W14" s="379"/>
      <c r="X14" s="673"/>
      <c r="Y14" s="396">
        <v>1</v>
      </c>
      <c r="Z14" s="931"/>
      <c r="AA14" s="25"/>
      <c r="AB14" s="25"/>
      <c r="AC14" s="25"/>
      <c r="AD14" s="25"/>
      <c r="AE14" s="25"/>
    </row>
    <row r="15" spans="1:31">
      <c r="A15" s="24"/>
      <c r="B15" s="716" t="s">
        <v>1311</v>
      </c>
      <c r="C15" s="679"/>
      <c r="D15" s="680"/>
      <c r="E15" s="680"/>
      <c r="F15" s="680"/>
      <c r="G15" s="681"/>
      <c r="H15" s="680"/>
      <c r="I15" s="680"/>
      <c r="J15" s="680"/>
      <c r="K15" s="680"/>
      <c r="L15" s="680"/>
      <c r="M15" s="680"/>
      <c r="N15" s="680"/>
      <c r="O15" s="680"/>
      <c r="P15" s="680"/>
      <c r="Q15" s="680"/>
      <c r="R15" s="680"/>
      <c r="S15" s="717"/>
      <c r="T15" s="24"/>
      <c r="U15" s="690" t="s">
        <v>51</v>
      </c>
      <c r="V15" s="24"/>
      <c r="W15" s="24"/>
      <c r="X15" s="621"/>
      <c r="Y15" s="767" t="s">
        <v>13</v>
      </c>
      <c r="Z15" s="931"/>
      <c r="AA15" s="25"/>
      <c r="AB15" s="25"/>
      <c r="AC15" s="25"/>
      <c r="AD15" s="25"/>
      <c r="AE15" s="25"/>
    </row>
    <row r="16" spans="1:31">
      <c r="A16" s="24"/>
      <c r="B16" s="998" t="str">
        <f>VLOOKUP(D4,'Hahmonluonnin askeleet'!$L$17:$M$34,2)&amp;"tulihönkäys, infrapuna katse, haarniskaiho"</f>
        <v>Voimana muodonmuutos. Valitse alussa 1 eläinaisti joka aina aktiivinen. Normaalimuodossa valitun eläinmen piirteitä selvästi näkyvissä.tulihönkäys, infrapuna katse, haarniskaiho</v>
      </c>
      <c r="C16" s="999"/>
      <c r="D16" s="999"/>
      <c r="E16" s="999"/>
      <c r="F16" s="999"/>
      <c r="G16" s="999"/>
      <c r="H16" s="999"/>
      <c r="I16" s="999"/>
      <c r="J16" s="999"/>
      <c r="K16" s="999"/>
      <c r="L16" s="999"/>
      <c r="M16" s="999"/>
      <c r="N16" s="999"/>
      <c r="O16" s="999"/>
      <c r="P16" s="999"/>
      <c r="Q16" s="999"/>
      <c r="R16" s="999"/>
      <c r="S16" s="1000"/>
      <c r="T16" s="24"/>
      <c r="U16" s="690" t="s">
        <v>1334</v>
      </c>
      <c r="V16" s="24"/>
      <c r="W16" s="24"/>
      <c r="X16" s="621"/>
      <c r="Y16" s="767" t="s">
        <v>95</v>
      </c>
      <c r="Z16" s="931"/>
      <c r="AA16" s="25"/>
      <c r="AB16" s="25"/>
      <c r="AC16" s="25"/>
      <c r="AD16" s="25"/>
      <c r="AE16" s="25"/>
    </row>
    <row r="17" spans="1:31" ht="15" thickBot="1">
      <c r="A17" s="24"/>
      <c r="B17" s="1001"/>
      <c r="C17" s="994"/>
      <c r="D17" s="994"/>
      <c r="E17" s="994"/>
      <c r="F17" s="994"/>
      <c r="G17" s="994"/>
      <c r="H17" s="994"/>
      <c r="I17" s="994"/>
      <c r="J17" s="994"/>
      <c r="K17" s="994"/>
      <c r="L17" s="994"/>
      <c r="M17" s="994"/>
      <c r="N17" s="994"/>
      <c r="O17" s="994"/>
      <c r="P17" s="994"/>
      <c r="Q17" s="994"/>
      <c r="R17" s="994"/>
      <c r="S17" s="995"/>
      <c r="T17" s="24"/>
      <c r="U17" s="690" t="s">
        <v>56</v>
      </c>
      <c r="V17" s="24"/>
      <c r="W17" s="24"/>
      <c r="X17" s="621"/>
      <c r="Y17" s="767" t="s">
        <v>13</v>
      </c>
      <c r="Z17" s="931"/>
      <c r="AA17" s="25"/>
      <c r="AB17" s="25"/>
      <c r="AC17" s="25"/>
      <c r="AD17" s="25"/>
      <c r="AE17" s="25"/>
    </row>
    <row r="18" spans="1:31">
      <c r="A18" s="24"/>
      <c r="B18" s="26"/>
      <c r="C18" s="26"/>
      <c r="D18" s="26"/>
      <c r="E18" s="258"/>
      <c r="F18" s="258"/>
      <c r="G18" s="26"/>
      <c r="H18" s="26"/>
      <c r="I18" s="26"/>
      <c r="J18" s="26"/>
      <c r="K18" s="26"/>
      <c r="L18" s="26"/>
      <c r="M18" s="26"/>
      <c r="N18" s="26"/>
      <c r="O18" s="26"/>
      <c r="P18" s="26"/>
      <c r="Q18" s="26"/>
      <c r="R18" s="26"/>
      <c r="S18" s="26"/>
      <c r="T18" s="24"/>
      <c r="U18" s="690" t="s">
        <v>57</v>
      </c>
      <c r="V18" s="24"/>
      <c r="W18" s="24"/>
      <c r="X18" s="621"/>
      <c r="Y18" s="767" t="s">
        <v>13</v>
      </c>
      <c r="Z18" s="931"/>
      <c r="AA18" s="25"/>
      <c r="AB18" s="25"/>
      <c r="AC18" s="25"/>
      <c r="AD18" s="25"/>
      <c r="AE18" s="25"/>
    </row>
    <row r="19" spans="1:31" ht="15" customHeight="1">
      <c r="A19" s="24"/>
      <c r="B19" s="368" t="s">
        <v>672</v>
      </c>
      <c r="C19" s="25"/>
      <c r="D19" s="25"/>
      <c r="E19" s="25"/>
      <c r="F19" s="25"/>
      <c r="G19" s="750"/>
      <c r="H19" s="25"/>
      <c r="I19" s="25"/>
      <c r="J19" s="24"/>
      <c r="K19" s="368" t="s">
        <v>641</v>
      </c>
      <c r="L19" s="25"/>
      <c r="M19" s="25"/>
      <c r="N19" s="25"/>
      <c r="O19" s="25"/>
      <c r="P19" s="25"/>
      <c r="Q19" s="25"/>
      <c r="R19" s="25"/>
      <c r="S19" s="25"/>
      <c r="T19" s="24"/>
      <c r="U19" s="691" t="s">
        <v>88</v>
      </c>
      <c r="V19" s="25"/>
      <c r="W19" s="25"/>
      <c r="X19" s="255"/>
      <c r="Y19" s="249" t="s">
        <v>13</v>
      </c>
      <c r="Z19" s="931"/>
      <c r="AA19" s="25"/>
      <c r="AB19" s="25"/>
      <c r="AC19" s="25"/>
      <c r="AD19" s="25"/>
      <c r="AE19" s="25"/>
    </row>
    <row r="20" spans="1:31">
      <c r="A20" s="24"/>
      <c r="B20" s="24" t="s">
        <v>2298</v>
      </c>
      <c r="C20" s="24"/>
      <c r="D20" s="24"/>
      <c r="E20" s="24"/>
      <c r="F20" s="24"/>
      <c r="G20" s="912" t="s">
        <v>497</v>
      </c>
      <c r="H20" s="24"/>
      <c r="I20" s="24"/>
      <c r="J20" s="24"/>
      <c r="K20" s="24" t="str">
        <f>LOOKUP(G3,'Hahmonluonnin askeleet'!L3:M10)</f>
        <v>Kevyt ase, kaapu tai siviili vaatteet, pari kirjaa</v>
      </c>
      <c r="L20" s="24"/>
      <c r="M20" s="24"/>
      <c r="N20" s="24"/>
      <c r="O20" s="24"/>
      <c r="P20" s="24"/>
      <c r="Q20" s="24"/>
      <c r="R20" s="24"/>
      <c r="S20" s="24"/>
      <c r="T20" s="24"/>
      <c r="U20" s="262" t="s">
        <v>1958</v>
      </c>
      <c r="V20" s="24"/>
      <c r="W20" s="24"/>
      <c r="X20" s="621"/>
      <c r="Y20" s="24"/>
      <c r="Z20" s="931"/>
      <c r="AA20" s="25"/>
      <c r="AB20" s="25"/>
      <c r="AC20" s="25"/>
      <c r="AD20" s="25"/>
      <c r="AE20" s="25"/>
    </row>
    <row r="21" spans="1:31" ht="15" customHeight="1">
      <c r="A21" s="24"/>
      <c r="B21" s="996" t="s">
        <v>8</v>
      </c>
      <c r="C21" s="996"/>
      <c r="D21" s="996"/>
      <c r="E21" s="996"/>
      <c r="F21" s="24"/>
      <c r="G21" s="723" t="s">
        <v>5</v>
      </c>
      <c r="H21" s="24"/>
      <c r="I21" s="24"/>
      <c r="J21" s="24"/>
      <c r="K21" s="24" t="s">
        <v>1354</v>
      </c>
      <c r="L21" s="24"/>
      <c r="M21" s="24"/>
      <c r="N21" s="24"/>
      <c r="O21" s="24"/>
      <c r="P21" s="24"/>
      <c r="Q21" s="24"/>
      <c r="R21" s="767"/>
      <c r="S21" s="24"/>
      <c r="T21" s="24"/>
      <c r="U21" s="24" t="s">
        <v>1335</v>
      </c>
      <c r="V21" s="24"/>
      <c r="W21" s="24"/>
      <c r="X21" s="391"/>
      <c r="Y21" s="391" t="s">
        <v>690</v>
      </c>
      <c r="Z21" s="931"/>
      <c r="AA21" s="25"/>
      <c r="AB21" s="25"/>
      <c r="AC21" s="25"/>
      <c r="AD21" s="25"/>
      <c r="AE21" s="25"/>
    </row>
    <row r="22" spans="1:31">
      <c r="A22" s="24"/>
      <c r="B22" s="996" t="s">
        <v>9</v>
      </c>
      <c r="C22" s="996"/>
      <c r="D22" s="996"/>
      <c r="E22" s="996"/>
      <c r="F22" s="24"/>
      <c r="G22" s="723" t="s">
        <v>5</v>
      </c>
      <c r="H22" s="24"/>
      <c r="I22" s="24"/>
      <c r="J22" s="24"/>
      <c r="K22" s="24" t="s">
        <v>2016</v>
      </c>
      <c r="L22" s="24"/>
      <c r="M22" s="24"/>
      <c r="N22" s="24" t="s">
        <v>2303</v>
      </c>
      <c r="O22" s="24"/>
      <c r="P22" s="24"/>
      <c r="Q22" s="24"/>
      <c r="R22" s="24"/>
      <c r="S22" s="24"/>
      <c r="T22" s="24"/>
      <c r="U22" s="24" t="s">
        <v>1324</v>
      </c>
      <c r="V22" s="24"/>
      <c r="W22" s="24"/>
      <c r="X22" s="391"/>
      <c r="Y22" s="391" t="s">
        <v>690</v>
      </c>
      <c r="Z22" s="931"/>
      <c r="AA22" s="25"/>
      <c r="AB22" s="25"/>
      <c r="AC22" s="25"/>
      <c r="AD22" s="25"/>
      <c r="AE22" s="25"/>
    </row>
    <row r="23" spans="1:31" ht="15" thickBot="1">
      <c r="A23" s="24"/>
      <c r="B23" s="24"/>
      <c r="C23" s="24"/>
      <c r="D23" s="24"/>
      <c r="E23" s="24"/>
      <c r="F23" s="24"/>
      <c r="G23" s="24"/>
      <c r="H23" s="24"/>
      <c r="I23" s="24"/>
      <c r="J23" s="24"/>
      <c r="K23" s="24"/>
      <c r="L23" s="24"/>
      <c r="M23" s="24"/>
      <c r="N23" s="24"/>
      <c r="O23" s="24"/>
      <c r="P23" s="24"/>
      <c r="Q23" s="24"/>
      <c r="R23" s="767"/>
      <c r="S23" s="24"/>
      <c r="T23" s="24"/>
      <c r="U23" s="25" t="s">
        <v>1815</v>
      </c>
      <c r="V23" s="25"/>
      <c r="W23" s="25"/>
      <c r="X23" s="674"/>
      <c r="Y23" s="674" t="s">
        <v>1955</v>
      </c>
      <c r="Z23" s="941"/>
      <c r="AA23" s="259"/>
      <c r="AB23" s="259"/>
      <c r="AC23" s="259"/>
      <c r="AD23" s="259"/>
      <c r="AE23" s="259"/>
    </row>
    <row r="24" spans="1:31" ht="15" thickBot="1">
      <c r="A24" s="24"/>
      <c r="B24" s="732" t="s">
        <v>2321</v>
      </c>
      <c r="C24" s="732"/>
      <c r="D24" s="681" t="s">
        <v>186</v>
      </c>
      <c r="E24" s="732"/>
      <c r="F24" s="733" t="str">
        <f>LOOKUP(G8+$Y$14,Iltasatu_taulukot!$X$25:$Y$34)</f>
        <v>pppp</v>
      </c>
      <c r="G24" s="732"/>
      <c r="H24" s="732"/>
      <c r="I24" s="681" t="s">
        <v>531</v>
      </c>
      <c r="J24" s="732"/>
      <c r="K24" s="732"/>
      <c r="L24" s="733" t="str">
        <f>LOOKUP(M8+$Y$14,Iltasatu_taulukot!$X$25:$Y$34)</f>
        <v>ppppp</v>
      </c>
      <c r="M24" s="734"/>
      <c r="N24" s="732"/>
      <c r="O24" s="732"/>
      <c r="P24" s="932" t="s">
        <v>2293</v>
      </c>
      <c r="Q24" s="733" t="str">
        <f>LOOKUP(S8+$Y$14,Iltasatu_taulukot!$X$25:$Y$34)</f>
        <v>pppppp</v>
      </c>
      <c r="R24" s="732"/>
      <c r="S24" s="732"/>
      <c r="T24" s="24"/>
      <c r="U24" s="326" t="s">
        <v>1315</v>
      </c>
      <c r="V24" s="312"/>
      <c r="W24" s="312"/>
      <c r="X24" s="322"/>
      <c r="Y24" s="332" t="s">
        <v>0</v>
      </c>
      <c r="Z24" s="931"/>
      <c r="AA24" s="25"/>
      <c r="AB24" s="25"/>
      <c r="AC24" s="25"/>
      <c r="AD24" s="25"/>
      <c r="AE24" s="25"/>
    </row>
    <row r="25" spans="1:31" ht="15.6">
      <c r="A25" s="24"/>
      <c r="B25" s="372" t="s">
        <v>1318</v>
      </c>
      <c r="C25" s="371"/>
      <c r="D25" s="371"/>
      <c r="E25" s="371"/>
      <c r="F25" s="371"/>
      <c r="G25" s="371"/>
      <c r="H25" s="371"/>
      <c r="I25" s="371"/>
      <c r="J25" s="371"/>
      <c r="K25" s="371"/>
      <c r="L25" s="371"/>
      <c r="M25" s="371"/>
      <c r="N25" s="371"/>
      <c r="O25" s="371"/>
      <c r="P25" s="371"/>
      <c r="Q25" s="371"/>
      <c r="R25" s="375"/>
      <c r="S25" s="378" t="s">
        <v>508</v>
      </c>
      <c r="T25" s="24"/>
      <c r="U25" s="333" t="s">
        <v>1316</v>
      </c>
      <c r="V25" s="27"/>
      <c r="W25" s="436"/>
      <c r="X25" s="621"/>
      <c r="Y25" s="335">
        <v>0</v>
      </c>
      <c r="Z25" s="931"/>
      <c r="AA25" s="25"/>
      <c r="AB25" s="25"/>
      <c r="AC25" s="25"/>
      <c r="AD25" s="25"/>
      <c r="AE25" s="25"/>
    </row>
    <row r="26" spans="1:31" ht="15.6">
      <c r="A26" s="24"/>
      <c r="B26" s="319">
        <v>1</v>
      </c>
      <c r="C26" s="339" t="s">
        <v>1320</v>
      </c>
      <c r="D26" s="318"/>
      <c r="E26" s="318"/>
      <c r="F26" s="318"/>
      <c r="G26" s="318"/>
      <c r="H26" s="318"/>
      <c r="I26" s="318"/>
      <c r="J26" s="318"/>
      <c r="K26" s="318"/>
      <c r="L26" s="318"/>
      <c r="M26" s="318"/>
      <c r="N26" s="318"/>
      <c r="O26" s="318"/>
      <c r="P26" s="318"/>
      <c r="Q26" s="318">
        <v>-1</v>
      </c>
      <c r="R26" s="376"/>
      <c r="S26" s="282" t="s">
        <v>1322</v>
      </c>
      <c r="T26" s="24"/>
      <c r="U26" s="334" t="s">
        <v>1288</v>
      </c>
      <c r="V26" s="24"/>
      <c r="W26" s="24"/>
      <c r="X26" s="621"/>
      <c r="Y26" s="336">
        <v>1</v>
      </c>
      <c r="Z26" s="931"/>
      <c r="AA26" s="25"/>
      <c r="AB26" s="25"/>
      <c r="AC26" s="25"/>
      <c r="AD26" s="25"/>
      <c r="AE26" s="25"/>
    </row>
    <row r="27" spans="1:31" ht="15" thickBot="1">
      <c r="A27" s="24"/>
      <c r="B27" s="319">
        <v>2</v>
      </c>
      <c r="C27" s="339" t="s">
        <v>1321</v>
      </c>
      <c r="D27" s="318"/>
      <c r="E27" s="318"/>
      <c r="F27" s="318"/>
      <c r="G27" s="318"/>
      <c r="H27" s="318"/>
      <c r="I27" s="318"/>
      <c r="J27" s="318"/>
      <c r="K27" s="318"/>
      <c r="L27" s="318"/>
      <c r="M27" s="318"/>
      <c r="N27" s="318"/>
      <c r="O27" s="318"/>
      <c r="P27" s="318"/>
      <c r="Q27" s="318">
        <v>-2</v>
      </c>
      <c r="R27" s="376"/>
      <c r="S27" s="282" t="s">
        <v>24</v>
      </c>
      <c r="T27" s="24"/>
      <c r="U27" s="337" t="s">
        <v>1289</v>
      </c>
      <c r="V27" s="32"/>
      <c r="W27" s="32"/>
      <c r="X27" s="688"/>
      <c r="Y27" s="338">
        <v>2</v>
      </c>
      <c r="Z27" s="931"/>
      <c r="AA27" s="25"/>
      <c r="AB27" s="25"/>
      <c r="AC27" s="25"/>
      <c r="AD27" s="25"/>
      <c r="AE27" s="25"/>
    </row>
    <row r="28" spans="1:31" ht="15" thickBot="1">
      <c r="A28" s="24"/>
      <c r="B28" s="319">
        <v>3</v>
      </c>
      <c r="C28" s="340" t="s">
        <v>11</v>
      </c>
      <c r="D28" s="320"/>
      <c r="E28" s="320"/>
      <c r="F28" s="320"/>
      <c r="G28" s="320"/>
      <c r="H28" s="320"/>
      <c r="I28" s="320"/>
      <c r="J28" s="320"/>
      <c r="K28" s="320"/>
      <c r="L28" s="320"/>
      <c r="M28" s="320"/>
      <c r="N28" s="320"/>
      <c r="O28" s="320"/>
      <c r="P28" s="320"/>
      <c r="Q28" s="320">
        <v>-3</v>
      </c>
      <c r="R28" s="376"/>
      <c r="S28" s="282" t="s">
        <v>25</v>
      </c>
      <c r="T28" s="24"/>
      <c r="U28" s="401" t="s">
        <v>14</v>
      </c>
      <c r="V28" s="315"/>
      <c r="W28" s="315"/>
      <c r="X28" s="317"/>
      <c r="Y28" s="402" t="s">
        <v>0</v>
      </c>
      <c r="Z28" s="931"/>
      <c r="AA28" s="25"/>
      <c r="AB28" s="25"/>
      <c r="AC28" s="25"/>
      <c r="AD28" s="25"/>
      <c r="AE28" s="25"/>
    </row>
    <row r="29" spans="1:31" ht="15.6">
      <c r="A29" s="24"/>
      <c r="B29" s="321">
        <v>4</v>
      </c>
      <c r="C29" s="340" t="s">
        <v>92</v>
      </c>
      <c r="D29" s="320"/>
      <c r="E29" s="320"/>
      <c r="F29" s="320"/>
      <c r="G29" s="320"/>
      <c r="H29" s="320"/>
      <c r="I29" s="320"/>
      <c r="J29" s="320"/>
      <c r="K29" s="320"/>
      <c r="L29" s="320"/>
      <c r="M29" s="320"/>
      <c r="N29" s="320"/>
      <c r="O29" s="320"/>
      <c r="P29" s="320"/>
      <c r="Q29" s="320">
        <v>-4</v>
      </c>
      <c r="R29" s="376"/>
      <c r="S29" s="282" t="s">
        <v>92</v>
      </c>
      <c r="T29" s="24"/>
      <c r="U29" s="333" t="s">
        <v>1335</v>
      </c>
      <c r="V29" s="27"/>
      <c r="W29" s="27"/>
      <c r="X29" s="689"/>
      <c r="Y29" s="335">
        <v>1</v>
      </c>
      <c r="Z29" s="931"/>
      <c r="AA29" s="25"/>
      <c r="AB29" s="25"/>
      <c r="AC29" s="25"/>
      <c r="AD29" s="25"/>
      <c r="AE29" s="25"/>
    </row>
    <row r="30" spans="1:31" ht="16.2" thickBot="1">
      <c r="A30" s="24"/>
      <c r="B30" s="24"/>
      <c r="C30" s="24"/>
      <c r="D30" s="24"/>
      <c r="E30" s="24"/>
      <c r="F30" s="24"/>
      <c r="G30" s="24"/>
      <c r="H30" s="24"/>
      <c r="I30" s="24"/>
      <c r="J30" s="24"/>
      <c r="K30" s="24"/>
      <c r="L30" s="24"/>
      <c r="M30" s="24"/>
      <c r="N30" s="24"/>
      <c r="O30" s="24"/>
      <c r="P30" s="24"/>
      <c r="Q30" s="24"/>
      <c r="R30" s="24"/>
      <c r="S30" s="24"/>
      <c r="T30" s="24"/>
      <c r="U30" s="403" t="s">
        <v>1324</v>
      </c>
      <c r="V30" s="32"/>
      <c r="W30" s="32"/>
      <c r="X30" s="688"/>
      <c r="Y30" s="341">
        <v>1</v>
      </c>
      <c r="Z30" s="931"/>
      <c r="AA30" s="25"/>
      <c r="AB30" s="25"/>
      <c r="AC30" s="25"/>
      <c r="AD30" s="25"/>
      <c r="AE30" s="25"/>
    </row>
    <row r="31" spans="1:31" ht="15" thickBot="1">
      <c r="A31" s="24"/>
      <c r="B31" s="373" t="s">
        <v>1319</v>
      </c>
      <c r="C31" s="276"/>
      <c r="D31" s="276"/>
      <c r="E31" s="276"/>
      <c r="F31" s="276"/>
      <c r="G31" s="276"/>
      <c r="H31" s="276"/>
      <c r="I31" s="276"/>
      <c r="J31" s="276"/>
      <c r="K31" s="276"/>
      <c r="L31" s="276"/>
      <c r="M31" s="276"/>
      <c r="N31" s="276"/>
      <c r="O31" s="276"/>
      <c r="P31" s="276"/>
      <c r="Q31" s="276"/>
      <c r="R31" s="375"/>
      <c r="S31" s="378" t="s">
        <v>508</v>
      </c>
      <c r="T31" s="24"/>
      <c r="U31" s="326" t="s">
        <v>671</v>
      </c>
      <c r="V31" s="322" t="s">
        <v>0</v>
      </c>
      <c r="W31" s="312"/>
      <c r="X31" s="326" t="s">
        <v>671</v>
      </c>
      <c r="Y31" s="763" t="s">
        <v>0</v>
      </c>
      <c r="Z31" s="931"/>
      <c r="AA31" s="25"/>
      <c r="AB31" s="25"/>
      <c r="AC31" s="25"/>
      <c r="AD31" s="25"/>
      <c r="AE31" s="25"/>
    </row>
    <row r="32" spans="1:31" ht="15.6">
      <c r="A32" s="24"/>
      <c r="B32" s="319">
        <v>1</v>
      </c>
      <c r="C32" s="339" t="s">
        <v>1320</v>
      </c>
      <c r="D32" s="318"/>
      <c r="E32" s="318"/>
      <c r="F32" s="318"/>
      <c r="G32" s="318"/>
      <c r="H32" s="318"/>
      <c r="I32" s="318"/>
      <c r="J32" s="318"/>
      <c r="K32" s="318"/>
      <c r="L32" s="318"/>
      <c r="M32" s="318"/>
      <c r="N32" s="318"/>
      <c r="O32" s="318"/>
      <c r="P32" s="318"/>
      <c r="Q32" s="318">
        <v>-1</v>
      </c>
      <c r="R32" s="376"/>
      <c r="S32" s="282" t="s">
        <v>1322</v>
      </c>
      <c r="T32" s="24"/>
      <c r="U32" s="764">
        <v>3</v>
      </c>
      <c r="V32" s="765">
        <v>1</v>
      </c>
      <c r="W32" s="939"/>
      <c r="X32" s="764">
        <v>15</v>
      </c>
      <c r="Y32" s="765">
        <v>4</v>
      </c>
      <c r="Z32" s="931"/>
      <c r="AA32" s="25"/>
      <c r="AB32" s="25"/>
      <c r="AC32" s="25"/>
      <c r="AD32" s="25"/>
      <c r="AE32" s="25"/>
    </row>
    <row r="33" spans="1:63" ht="15.6">
      <c r="A33" s="24"/>
      <c r="B33" s="319">
        <v>2</v>
      </c>
      <c r="C33" s="339" t="s">
        <v>1321</v>
      </c>
      <c r="D33" s="318"/>
      <c r="E33" s="25"/>
      <c r="F33" s="318"/>
      <c r="G33" s="318"/>
      <c r="H33" s="318"/>
      <c r="I33" s="318"/>
      <c r="J33" s="318"/>
      <c r="K33" s="318"/>
      <c r="L33" s="318"/>
      <c r="M33" s="318"/>
      <c r="N33" s="318"/>
      <c r="O33" s="318"/>
      <c r="P33" s="318"/>
      <c r="Q33" s="318">
        <v>-2</v>
      </c>
      <c r="R33" s="376"/>
      <c r="S33" s="282" t="s">
        <v>24</v>
      </c>
      <c r="T33" s="24"/>
      <c r="U33" s="757">
        <v>6</v>
      </c>
      <c r="V33" s="336">
        <v>2</v>
      </c>
      <c r="W33" s="939"/>
      <c r="X33" s="757">
        <v>21</v>
      </c>
      <c r="Y33" s="336">
        <v>5</v>
      </c>
      <c r="Z33" s="931"/>
      <c r="AA33" s="25"/>
      <c r="AB33" s="25"/>
      <c r="AC33" s="25"/>
      <c r="AD33" s="25"/>
      <c r="AE33" s="25"/>
    </row>
    <row r="34" spans="1:63" ht="16.2" thickBot="1">
      <c r="A34" s="24"/>
      <c r="B34" s="321">
        <v>3</v>
      </c>
      <c r="C34" s="340" t="s">
        <v>11</v>
      </c>
      <c r="D34" s="320"/>
      <c r="E34" s="320"/>
      <c r="F34" s="320"/>
      <c r="G34" s="320"/>
      <c r="H34" s="320"/>
      <c r="I34" s="320"/>
      <c r="J34" s="320"/>
      <c r="K34" s="320"/>
      <c r="L34" s="320"/>
      <c r="M34" s="320"/>
      <c r="N34" s="320"/>
      <c r="O34" s="320"/>
      <c r="P34" s="320"/>
      <c r="Q34" s="320">
        <v>-3</v>
      </c>
      <c r="R34" s="376"/>
      <c r="S34" s="282" t="s">
        <v>25</v>
      </c>
      <c r="T34" s="24"/>
      <c r="U34" s="758">
        <v>10</v>
      </c>
      <c r="V34" s="341">
        <v>3</v>
      </c>
      <c r="W34" s="940"/>
      <c r="X34" s="758">
        <v>28</v>
      </c>
      <c r="Y34" s="338">
        <v>6</v>
      </c>
      <c r="Z34" s="941"/>
      <c r="AA34" s="259"/>
      <c r="AB34" s="259"/>
      <c r="AC34" s="259"/>
      <c r="AD34" s="259"/>
      <c r="AE34" s="259"/>
    </row>
    <row r="35" spans="1:63" ht="15" thickBot="1">
      <c r="A35" s="24"/>
      <c r="B35" s="24"/>
      <c r="C35" s="24"/>
      <c r="D35" s="24"/>
      <c r="E35" s="24"/>
      <c r="F35" s="24"/>
      <c r="G35" s="24"/>
      <c r="H35" s="24"/>
      <c r="I35" s="24"/>
      <c r="J35" s="24"/>
      <c r="K35" s="24"/>
      <c r="L35" s="24"/>
      <c r="M35" s="24"/>
      <c r="N35" s="24"/>
      <c r="O35" s="24"/>
      <c r="P35" s="24"/>
      <c r="Q35" s="24"/>
      <c r="R35" s="24"/>
      <c r="S35" s="24"/>
      <c r="T35" s="24"/>
      <c r="U35" s="984" t="s">
        <v>1843</v>
      </c>
      <c r="V35" s="985"/>
      <c r="W35" s="985"/>
      <c r="X35" s="985"/>
      <c r="Y35" s="986"/>
      <c r="Z35" s="931"/>
      <c r="AA35" s="25"/>
      <c r="AB35" s="25"/>
      <c r="AC35" s="25"/>
      <c r="AD35" s="25"/>
      <c r="AE35" s="25"/>
    </row>
    <row r="36" spans="1:63">
      <c r="A36" s="24"/>
      <c r="B36" s="374" t="s">
        <v>12</v>
      </c>
      <c r="C36" s="259"/>
      <c r="D36" s="259"/>
      <c r="E36" s="259"/>
      <c r="F36" s="259"/>
      <c r="G36" s="259"/>
      <c r="H36" s="259"/>
      <c r="I36" s="259"/>
      <c r="J36" s="259"/>
      <c r="K36" s="259"/>
      <c r="L36" s="259"/>
      <c r="M36" s="259"/>
      <c r="N36" s="259"/>
      <c r="O36" s="259"/>
      <c r="P36" s="259"/>
      <c r="Q36" s="259"/>
      <c r="R36" s="259"/>
      <c r="S36" s="259"/>
      <c r="T36" s="259"/>
      <c r="U36" s="259"/>
      <c r="V36" s="259"/>
      <c r="W36" s="259"/>
      <c r="X36" s="259"/>
      <c r="Y36" s="259"/>
      <c r="Z36" s="931"/>
      <c r="AA36" s="25"/>
      <c r="AB36" s="25"/>
      <c r="AC36" s="25"/>
      <c r="AD36" s="25"/>
      <c r="AE36" s="25"/>
    </row>
    <row r="37" spans="1:63">
      <c r="A37" s="24"/>
      <c r="B37" s="954" t="s">
        <v>2305</v>
      </c>
      <c r="C37" s="954"/>
      <c r="D37" s="954"/>
      <c r="E37" s="954"/>
      <c r="F37" s="954"/>
      <c r="G37" s="954"/>
      <c r="H37" s="954"/>
      <c r="I37" s="954"/>
      <c r="J37" s="954"/>
      <c r="K37" s="954"/>
      <c r="L37" s="954"/>
      <c r="M37" s="954"/>
      <c r="N37" s="954"/>
      <c r="O37" s="954"/>
      <c r="P37" s="954"/>
      <c r="Q37" s="954"/>
      <c r="R37" s="954"/>
      <c r="S37" s="949"/>
      <c r="T37" s="24"/>
      <c r="U37" s="24"/>
      <c r="V37" s="24"/>
      <c r="W37" s="24"/>
      <c r="X37" s="24"/>
      <c r="Y37" s="24"/>
      <c r="Z37" s="931"/>
      <c r="AA37" s="25"/>
      <c r="AB37" s="25"/>
      <c r="AC37" s="25"/>
      <c r="AD37" s="25"/>
      <c r="AE37" s="25"/>
    </row>
    <row r="38" spans="1:63">
      <c r="A38" s="24"/>
      <c r="B38" s="954"/>
      <c r="C38" s="954"/>
      <c r="D38" s="954"/>
      <c r="E38" s="954"/>
      <c r="F38" s="954"/>
      <c r="G38" s="954"/>
      <c r="H38" s="954"/>
      <c r="I38" s="954"/>
      <c r="J38" s="954"/>
      <c r="K38" s="954"/>
      <c r="L38" s="954"/>
      <c r="M38" s="954"/>
      <c r="N38" s="954"/>
      <c r="O38" s="954"/>
      <c r="P38" s="954"/>
      <c r="Q38" s="954"/>
      <c r="R38" s="954"/>
      <c r="S38" s="951"/>
      <c r="T38" s="951"/>
      <c r="U38" s="951"/>
      <c r="V38" s="951"/>
      <c r="W38" s="951"/>
      <c r="X38" s="951"/>
      <c r="Y38" s="951"/>
      <c r="Z38" s="931"/>
      <c r="AA38" s="25"/>
      <c r="AB38" s="25"/>
      <c r="AC38" s="25"/>
      <c r="AD38" s="25"/>
      <c r="AE38" s="25"/>
    </row>
    <row r="39" spans="1:63" ht="15" customHeight="1">
      <c r="A39" s="24"/>
      <c r="B39" s="954"/>
      <c r="C39" s="954"/>
      <c r="D39" s="954"/>
      <c r="E39" s="954"/>
      <c r="F39" s="954"/>
      <c r="G39" s="954"/>
      <c r="H39" s="954"/>
      <c r="I39" s="954"/>
      <c r="J39" s="954"/>
      <c r="K39" s="954"/>
      <c r="L39" s="954"/>
      <c r="M39" s="954"/>
      <c r="N39" s="954"/>
      <c r="O39" s="954"/>
      <c r="P39" s="954"/>
      <c r="Q39" s="954"/>
      <c r="R39" s="954"/>
      <c r="S39" s="951"/>
      <c r="T39" s="951"/>
      <c r="U39" s="951"/>
      <c r="V39" s="951"/>
      <c r="W39" s="951"/>
      <c r="X39" s="951"/>
      <c r="Y39" s="951"/>
      <c r="Z39" s="931"/>
      <c r="AA39" s="25"/>
      <c r="AB39" s="25"/>
      <c r="AC39" s="25"/>
      <c r="AD39" s="25"/>
      <c r="AE39" s="25"/>
      <c r="AF39" s="730"/>
      <c r="AS39" s="724"/>
      <c r="AT39" s="724"/>
      <c r="AU39" s="724"/>
      <c r="AV39" s="724"/>
      <c r="AW39" s="724"/>
      <c r="AX39" s="724"/>
      <c r="AY39" s="724"/>
      <c r="AZ39" s="724"/>
      <c r="BA39" s="724"/>
      <c r="BB39" s="724"/>
      <c r="BC39" s="724"/>
      <c r="BD39" s="724"/>
      <c r="BE39" s="724"/>
      <c r="BF39" s="724"/>
      <c r="BG39" s="724"/>
      <c r="BH39" s="724"/>
      <c r="BI39" s="724"/>
      <c r="BJ39" s="724"/>
      <c r="BK39" s="724"/>
    </row>
    <row r="40" spans="1:63" ht="15" customHeight="1">
      <c r="A40" s="24"/>
      <c r="B40" s="954"/>
      <c r="C40" s="954"/>
      <c r="D40" s="954"/>
      <c r="E40" s="954"/>
      <c r="F40" s="954"/>
      <c r="G40" s="954"/>
      <c r="H40" s="954"/>
      <c r="I40" s="954"/>
      <c r="J40" s="954"/>
      <c r="K40" s="954"/>
      <c r="L40" s="954"/>
      <c r="M40" s="954"/>
      <c r="N40" s="954"/>
      <c r="O40" s="954"/>
      <c r="P40" s="954"/>
      <c r="Q40" s="954"/>
      <c r="R40" s="954"/>
      <c r="S40" s="951"/>
      <c r="T40" s="951"/>
      <c r="U40" s="951"/>
      <c r="V40" s="951"/>
      <c r="W40" s="951"/>
      <c r="X40" s="951"/>
      <c r="Y40" s="951"/>
      <c r="Z40" s="931"/>
      <c r="AA40" s="25"/>
      <c r="AB40" s="25"/>
      <c r="AC40" s="25"/>
      <c r="AD40" s="25"/>
      <c r="AE40" s="25"/>
      <c r="AF40" s="730"/>
      <c r="AS40" s="724"/>
      <c r="AT40" s="724"/>
      <c r="AU40" s="724"/>
      <c r="AV40" s="724"/>
      <c r="AW40" s="724"/>
      <c r="AX40" s="724"/>
      <c r="AY40" s="724"/>
      <c r="AZ40" s="724"/>
      <c r="BA40" s="724"/>
      <c r="BB40" s="724"/>
      <c r="BC40" s="724"/>
      <c r="BD40" s="724"/>
      <c r="BE40" s="724"/>
      <c r="BF40" s="724"/>
      <c r="BG40" s="724"/>
      <c r="BH40" s="724"/>
      <c r="BI40" s="724"/>
      <c r="BJ40" s="724"/>
      <c r="BK40" s="724"/>
    </row>
    <row r="41" spans="1:63" ht="15" customHeight="1">
      <c r="A41" s="24"/>
      <c r="C41" s="954"/>
      <c r="D41" s="954"/>
      <c r="E41" s="954"/>
      <c r="F41" s="954"/>
      <c r="G41" s="954"/>
      <c r="H41" s="954"/>
      <c r="I41" s="954"/>
      <c r="J41" s="954"/>
      <c r="K41" s="954"/>
      <c r="L41" s="954"/>
      <c r="M41" s="954"/>
      <c r="N41" s="954"/>
      <c r="O41" s="954"/>
      <c r="P41" s="954"/>
      <c r="Q41" s="954"/>
      <c r="R41" s="954"/>
      <c r="S41" s="949"/>
      <c r="T41" s="24"/>
      <c r="U41" s="24"/>
      <c r="V41" s="24"/>
      <c r="W41" s="24"/>
      <c r="X41" s="24"/>
      <c r="Y41" s="24"/>
      <c r="Z41" s="931"/>
      <c r="AA41" s="25"/>
      <c r="AB41" s="25"/>
      <c r="AC41" s="25"/>
      <c r="AD41" s="25"/>
      <c r="AE41" s="25"/>
      <c r="AF41" s="730"/>
      <c r="AS41" s="724"/>
      <c r="AT41" s="724"/>
      <c r="AU41" s="724"/>
      <c r="AV41" s="724"/>
      <c r="AW41" s="724"/>
      <c r="AX41" s="724"/>
      <c r="AY41" s="724"/>
      <c r="AZ41" s="724"/>
      <c r="BA41" s="724"/>
      <c r="BB41" s="724"/>
      <c r="BC41" s="724"/>
      <c r="BD41" s="724"/>
      <c r="BE41" s="724"/>
      <c r="BF41" s="724"/>
      <c r="BG41" s="724"/>
      <c r="BH41" s="724"/>
      <c r="BI41" s="724"/>
      <c r="BJ41" s="724"/>
      <c r="BK41" s="724"/>
    </row>
    <row r="42" spans="1:63" ht="15.75" customHeight="1">
      <c r="A42" s="24"/>
      <c r="C42" s="954"/>
      <c r="D42" s="954"/>
      <c r="E42" s="954"/>
      <c r="F42" s="954"/>
      <c r="G42" s="954"/>
      <c r="H42" s="954"/>
      <c r="I42" s="954"/>
      <c r="J42" s="954"/>
      <c r="K42" s="954"/>
      <c r="L42" s="954"/>
      <c r="M42" s="954"/>
      <c r="N42" s="954"/>
      <c r="O42" s="954"/>
      <c r="P42" s="954"/>
      <c r="Q42" s="954"/>
      <c r="R42" s="954"/>
      <c r="S42" s="951"/>
      <c r="T42" s="951"/>
      <c r="U42" s="951"/>
      <c r="V42" s="951"/>
      <c r="W42" s="951"/>
      <c r="X42" s="951"/>
      <c r="Y42" s="951"/>
      <c r="Z42" s="931"/>
      <c r="AA42" s="25"/>
      <c r="AB42" s="25"/>
      <c r="AC42" s="25"/>
      <c r="AD42" s="25"/>
      <c r="AE42" s="25"/>
      <c r="AF42" s="730"/>
      <c r="AG42" s="730"/>
      <c r="AO42" s="724"/>
      <c r="AP42" s="724"/>
      <c r="AQ42" s="724"/>
      <c r="AR42" s="724"/>
      <c r="AS42" s="724"/>
      <c r="AT42" s="724"/>
      <c r="AU42" s="724"/>
      <c r="AV42" s="724"/>
      <c r="AW42" s="724"/>
      <c r="AX42" s="724"/>
      <c r="AY42" s="724"/>
      <c r="AZ42" s="724"/>
      <c r="BA42" s="724"/>
      <c r="BB42" s="724"/>
      <c r="BC42" s="724"/>
      <c r="BD42" s="724"/>
      <c r="BE42" s="724"/>
      <c r="BF42" s="724"/>
      <c r="BG42" s="724"/>
      <c r="BH42" s="724"/>
      <c r="BI42" s="724"/>
      <c r="BJ42" s="724"/>
      <c r="BK42" s="724"/>
    </row>
    <row r="43" spans="1:63" ht="15" customHeight="1">
      <c r="A43" s="24"/>
      <c r="C43" s="954"/>
      <c r="D43" s="954"/>
      <c r="E43" s="954"/>
      <c r="F43" s="954"/>
      <c r="G43" s="954"/>
      <c r="H43" s="954"/>
      <c r="I43" s="954"/>
      <c r="J43" s="954"/>
      <c r="K43" s="954"/>
      <c r="L43" s="954"/>
      <c r="M43" s="954"/>
      <c r="N43" s="954"/>
      <c r="O43" s="954"/>
      <c r="P43" s="954"/>
      <c r="Q43" s="954"/>
      <c r="R43" s="954"/>
      <c r="S43" s="951"/>
      <c r="T43" s="951"/>
      <c r="U43" s="951"/>
      <c r="V43" s="951"/>
      <c r="W43" s="951"/>
      <c r="X43" s="951"/>
      <c r="Y43" s="951"/>
      <c r="Z43" s="931"/>
      <c r="AA43" s="25"/>
      <c r="AB43" s="25"/>
      <c r="AC43" s="25"/>
      <c r="AD43" s="25"/>
      <c r="AE43" s="25"/>
      <c r="AF43" s="730"/>
      <c r="AG43" s="730"/>
      <c r="AO43" s="724"/>
      <c r="AP43" s="724"/>
      <c r="AQ43" s="724"/>
      <c r="AR43" s="724"/>
      <c r="AS43" s="724"/>
      <c r="AT43" s="724"/>
      <c r="AU43" s="724"/>
      <c r="AV43" s="724"/>
      <c r="AW43" s="724"/>
      <c r="AX43" s="724"/>
      <c r="AY43" s="724"/>
      <c r="AZ43" s="724"/>
      <c r="BA43" s="724"/>
      <c r="BB43" s="724"/>
      <c r="BC43" s="724"/>
      <c r="BD43" s="724"/>
      <c r="BE43" s="724"/>
      <c r="BF43" s="724"/>
      <c r="BG43" s="724"/>
      <c r="BH43" s="724"/>
      <c r="BI43" s="724"/>
      <c r="BJ43" s="724"/>
      <c r="BK43" s="724"/>
    </row>
    <row r="44" spans="1:63" ht="15" customHeight="1">
      <c r="A44" s="24"/>
      <c r="B44" s="954"/>
      <c r="C44" s="954"/>
      <c r="D44" s="954"/>
      <c r="E44" s="954"/>
      <c r="F44" s="954"/>
      <c r="G44" s="954"/>
      <c r="H44" s="954"/>
      <c r="I44" s="954"/>
      <c r="J44" s="954"/>
      <c r="K44" s="954"/>
      <c r="L44" s="954"/>
      <c r="M44" s="954"/>
      <c r="N44" s="954"/>
      <c r="O44" s="954"/>
      <c r="P44" s="954"/>
      <c r="Q44" s="954"/>
      <c r="R44" s="954"/>
      <c r="S44" s="951"/>
      <c r="T44" s="951"/>
      <c r="U44" s="951"/>
      <c r="V44" s="951"/>
      <c r="W44" s="951"/>
      <c r="X44" s="951"/>
      <c r="Y44" s="951"/>
      <c r="Z44" s="931"/>
      <c r="AA44" s="25"/>
      <c r="AB44" s="25"/>
      <c r="AC44" s="25"/>
      <c r="AD44" s="25"/>
      <c r="AE44" s="25"/>
      <c r="AF44" s="730"/>
      <c r="AG44" s="730"/>
      <c r="AO44" s="724"/>
      <c r="AP44" s="724"/>
      <c r="AQ44" s="724"/>
      <c r="AR44" s="724"/>
      <c r="AS44" s="724"/>
      <c r="AT44" s="724"/>
      <c r="AU44" s="724"/>
      <c r="AV44" s="724"/>
      <c r="AW44" s="724"/>
      <c r="AX44" s="724"/>
      <c r="AY44" s="724"/>
      <c r="AZ44" s="724"/>
      <c r="BA44" s="724"/>
      <c r="BB44" s="724"/>
      <c r="BC44" s="724"/>
      <c r="BD44" s="724"/>
      <c r="BE44" s="724"/>
      <c r="BF44" s="724"/>
      <c r="BG44" s="724"/>
      <c r="BH44" s="724"/>
      <c r="BI44" s="724"/>
      <c r="BJ44" s="724"/>
      <c r="BK44" s="724"/>
    </row>
    <row r="45" spans="1:63" ht="15" customHeight="1">
      <c r="A45" s="24"/>
      <c r="B45" s="954"/>
      <c r="C45" s="954"/>
      <c r="D45" s="954"/>
      <c r="E45" s="954"/>
      <c r="F45" s="954"/>
      <c r="G45" s="954"/>
      <c r="H45" s="954"/>
      <c r="I45" s="954"/>
      <c r="J45" s="954"/>
      <c r="K45" s="954"/>
      <c r="L45" s="954"/>
      <c r="M45" s="954"/>
      <c r="N45" s="954"/>
      <c r="O45" s="954"/>
      <c r="P45" s="954"/>
      <c r="Q45" s="954"/>
      <c r="R45" s="954"/>
      <c r="S45" s="949"/>
      <c r="T45" s="24"/>
      <c r="U45" s="24"/>
      <c r="V45" s="24"/>
      <c r="W45" s="24"/>
      <c r="X45" s="24"/>
      <c r="Y45" s="24"/>
      <c r="Z45" s="941"/>
      <c r="AA45" s="259"/>
      <c r="AB45" s="259"/>
      <c r="AC45" s="259"/>
      <c r="AD45" s="259"/>
      <c r="AE45" s="259"/>
      <c r="AF45" s="724"/>
      <c r="AG45" s="724"/>
      <c r="AO45" s="724"/>
      <c r="AP45" s="724"/>
      <c r="AQ45" s="724"/>
      <c r="AR45" s="724"/>
      <c r="AS45" s="724"/>
      <c r="AT45" s="724"/>
      <c r="AU45" s="724"/>
      <c r="AV45" s="724"/>
      <c r="AW45" s="724"/>
      <c r="AX45" s="724"/>
      <c r="AY45" s="724"/>
      <c r="AZ45" s="724"/>
      <c r="BA45" s="724"/>
      <c r="BB45" s="724"/>
      <c r="BC45" s="724"/>
      <c r="BD45" s="724"/>
      <c r="BE45" s="724"/>
      <c r="BF45" s="724"/>
      <c r="BG45" s="724"/>
      <c r="BH45" s="724"/>
      <c r="BI45" s="724"/>
      <c r="BJ45" s="724"/>
      <c r="BK45" s="724"/>
    </row>
    <row r="46" spans="1:63" ht="15" customHeight="1">
      <c r="A46" s="24"/>
      <c r="B46" s="954"/>
      <c r="C46" s="954"/>
      <c r="D46" s="954"/>
      <c r="E46" s="954"/>
      <c r="F46" s="954"/>
      <c r="G46" s="954"/>
      <c r="H46" s="954"/>
      <c r="I46" s="954"/>
      <c r="J46" s="954"/>
      <c r="K46" s="954"/>
      <c r="L46" s="954"/>
      <c r="M46" s="954"/>
      <c r="N46" s="954"/>
      <c r="O46" s="954"/>
      <c r="P46" s="954"/>
      <c r="Q46" s="954"/>
      <c r="R46" s="954"/>
      <c r="S46" s="951"/>
      <c r="T46" s="951"/>
      <c r="U46" s="951"/>
      <c r="V46" s="951"/>
      <c r="W46" s="951"/>
      <c r="X46" s="951"/>
      <c r="Y46" s="951"/>
      <c r="Z46" s="931"/>
      <c r="AA46" s="25"/>
      <c r="AB46" s="25"/>
      <c r="AC46" s="25"/>
      <c r="AD46" s="25"/>
      <c r="AE46" s="25"/>
      <c r="AF46" s="724"/>
      <c r="AG46" s="724"/>
      <c r="AO46" s="724"/>
      <c r="AP46" s="724"/>
      <c r="AQ46" s="724"/>
      <c r="AR46" s="724"/>
      <c r="AS46" s="724"/>
      <c r="AT46" s="724"/>
      <c r="AU46" s="724"/>
      <c r="AV46" s="724"/>
      <c r="AW46" s="724"/>
      <c r="AX46" s="724"/>
      <c r="AY46" s="724"/>
      <c r="AZ46" s="724"/>
      <c r="BA46" s="724"/>
      <c r="BB46" s="724"/>
      <c r="BC46" s="724"/>
      <c r="BD46" s="724"/>
      <c r="BE46" s="724"/>
      <c r="BF46" s="724"/>
      <c r="BG46" s="724"/>
      <c r="BH46" s="724"/>
      <c r="BI46" s="724"/>
      <c r="BJ46" s="724"/>
      <c r="BK46" s="724"/>
    </row>
    <row r="47" spans="1:63" ht="15" customHeight="1">
      <c r="A47" s="24"/>
      <c r="B47" s="954"/>
      <c r="C47" s="954"/>
      <c r="D47" s="954"/>
      <c r="E47" s="954"/>
      <c r="F47" s="954"/>
      <c r="G47" s="954"/>
      <c r="H47" s="954"/>
      <c r="I47" s="954"/>
      <c r="J47" s="954"/>
      <c r="K47" s="954"/>
      <c r="L47" s="954"/>
      <c r="M47" s="954"/>
      <c r="N47" s="954"/>
      <c r="O47" s="954"/>
      <c r="P47" s="954"/>
      <c r="Q47" s="954"/>
      <c r="R47" s="954"/>
      <c r="S47" s="951"/>
      <c r="T47" s="951"/>
      <c r="U47" s="951"/>
      <c r="V47" s="951"/>
      <c r="W47" s="951"/>
      <c r="X47" s="951"/>
      <c r="Y47" s="951"/>
      <c r="Z47" s="931"/>
      <c r="AA47" s="25"/>
      <c r="AB47" s="25"/>
      <c r="AC47" s="25"/>
      <c r="AD47" s="25"/>
      <c r="AE47" s="25"/>
      <c r="AF47" s="724"/>
      <c r="AG47" s="724"/>
      <c r="AO47" s="725"/>
      <c r="AP47" s="725"/>
      <c r="AQ47" s="725"/>
      <c r="AR47" s="725"/>
      <c r="AS47" s="725"/>
      <c r="AT47" s="725"/>
      <c r="AU47" s="725"/>
      <c r="AV47" s="725"/>
      <c r="AW47" s="725"/>
      <c r="AX47" s="725"/>
      <c r="AY47" s="725"/>
      <c r="AZ47" s="725"/>
      <c r="BA47" s="725"/>
      <c r="BB47" s="725"/>
      <c r="BC47" s="725"/>
      <c r="BD47" s="725"/>
      <c r="BE47" s="725"/>
      <c r="BF47" s="725"/>
      <c r="BG47" s="725"/>
      <c r="BH47" s="725"/>
      <c r="BI47" s="725"/>
      <c r="BJ47" s="725"/>
      <c r="BK47" s="725"/>
    </row>
    <row r="48" spans="1:63">
      <c r="A48" s="24"/>
      <c r="B48" s="954"/>
      <c r="C48" s="954"/>
      <c r="D48" s="954"/>
      <c r="E48" s="954"/>
      <c r="F48" s="954"/>
      <c r="G48" s="954"/>
      <c r="H48" s="954"/>
      <c r="I48" s="954"/>
      <c r="J48" s="954"/>
      <c r="K48" s="954"/>
      <c r="L48" s="954"/>
      <c r="M48" s="954"/>
      <c r="N48" s="954"/>
      <c r="O48" s="954"/>
      <c r="P48" s="954"/>
      <c r="Q48" s="954"/>
      <c r="R48" s="954"/>
      <c r="S48" s="951"/>
      <c r="T48" s="951"/>
      <c r="U48" s="951"/>
      <c r="V48" s="951"/>
      <c r="W48" s="951"/>
      <c r="X48" s="951"/>
      <c r="Y48" s="951"/>
      <c r="Z48" s="931"/>
      <c r="AA48" s="25"/>
      <c r="AB48" s="25"/>
      <c r="AC48" s="25"/>
      <c r="AD48" s="25"/>
      <c r="AE48" s="25"/>
      <c r="AF48" s="724"/>
      <c r="AG48" s="724"/>
      <c r="AO48" s="725"/>
      <c r="AP48" s="725"/>
      <c r="AQ48" s="725"/>
      <c r="AR48" s="725"/>
      <c r="AS48" s="725"/>
      <c r="AT48" s="725"/>
      <c r="AU48" s="725"/>
      <c r="AV48" s="725"/>
      <c r="AW48" s="724"/>
      <c r="AX48" s="724"/>
      <c r="AY48" s="724"/>
      <c r="AZ48" s="724"/>
      <c r="BA48" s="724"/>
      <c r="BB48" s="724"/>
      <c r="BC48" s="724"/>
      <c r="BD48" s="724"/>
      <c r="BE48" s="724"/>
      <c r="BF48" s="724"/>
      <c r="BG48" s="724"/>
      <c r="BH48" s="724"/>
      <c r="BI48" s="724"/>
      <c r="BJ48" s="725"/>
      <c r="BK48" s="725"/>
    </row>
    <row r="49" spans="1:63" ht="15" customHeight="1">
      <c r="A49" s="24"/>
      <c r="B49" s="954"/>
      <c r="C49" s="954"/>
      <c r="D49" s="954"/>
      <c r="E49" s="954"/>
      <c r="F49" s="954"/>
      <c r="G49" s="954"/>
      <c r="H49" s="954"/>
      <c r="I49" s="954"/>
      <c r="J49" s="954"/>
      <c r="K49" s="954"/>
      <c r="L49" s="954"/>
      <c r="M49" s="954"/>
      <c r="N49" s="954"/>
      <c r="O49" s="954"/>
      <c r="P49" s="954"/>
      <c r="Q49" s="954"/>
      <c r="R49" s="954"/>
      <c r="S49" s="949"/>
      <c r="T49" s="24"/>
      <c r="U49" s="24"/>
      <c r="V49" s="24"/>
      <c r="W49" s="24"/>
      <c r="X49" s="24"/>
      <c r="Y49" s="24"/>
      <c r="Z49" s="931"/>
      <c r="AA49" s="25"/>
      <c r="AB49" s="25"/>
      <c r="AC49" s="25"/>
      <c r="AD49" s="25"/>
      <c r="AE49" s="25"/>
      <c r="AF49" s="724"/>
      <c r="AG49" s="724"/>
      <c r="AO49" s="725"/>
      <c r="AP49" s="725"/>
      <c r="AQ49" s="725"/>
      <c r="AR49" s="725"/>
      <c r="AS49" s="725"/>
      <c r="AT49" s="725"/>
      <c r="AU49" s="725"/>
      <c r="AV49" s="725"/>
      <c r="AW49" s="724"/>
      <c r="AX49" s="724"/>
      <c r="AY49" s="724"/>
      <c r="AZ49" s="724"/>
      <c r="BA49" s="724"/>
      <c r="BB49" s="724"/>
      <c r="BC49" s="724"/>
      <c r="BD49" s="724"/>
      <c r="BE49" s="724"/>
      <c r="BF49" s="724"/>
      <c r="BG49" s="724"/>
      <c r="BH49" s="724"/>
      <c r="BI49" s="724"/>
      <c r="BJ49" s="725"/>
      <c r="BK49" s="725"/>
    </row>
    <row r="50" spans="1:63">
      <c r="A50" s="24"/>
      <c r="B50" s="954"/>
      <c r="C50" s="954"/>
      <c r="D50" s="954"/>
      <c r="E50" s="954"/>
      <c r="F50" s="954"/>
      <c r="G50" s="954"/>
      <c r="H50" s="954"/>
      <c r="I50" s="954"/>
      <c r="J50" s="954"/>
      <c r="K50" s="954"/>
      <c r="L50" s="954"/>
      <c r="M50" s="954"/>
      <c r="N50" s="954"/>
      <c r="O50" s="954"/>
      <c r="P50" s="954"/>
      <c r="Q50" s="954"/>
      <c r="R50" s="954"/>
      <c r="S50" s="951"/>
      <c r="T50" s="951"/>
      <c r="U50" s="951"/>
      <c r="V50" s="951"/>
      <c r="W50" s="951"/>
      <c r="X50" s="951"/>
      <c r="Y50" s="951"/>
      <c r="Z50" s="931"/>
      <c r="AA50" s="25"/>
      <c r="AB50" s="25"/>
      <c r="AC50" s="25"/>
      <c r="AD50" s="25"/>
      <c r="AE50" s="25"/>
      <c r="AF50" s="724"/>
      <c r="AG50" s="724"/>
      <c r="AH50" s="724"/>
      <c r="AI50" s="724"/>
      <c r="AJ50" s="724"/>
      <c r="AK50" s="724"/>
      <c r="AL50" s="725"/>
      <c r="AM50" s="725"/>
      <c r="AN50" s="725"/>
      <c r="AO50" s="725"/>
      <c r="AP50" s="725"/>
      <c r="AQ50" s="725"/>
      <c r="AR50" s="725"/>
      <c r="AS50" s="725"/>
      <c r="AT50" s="725"/>
      <c r="AU50" s="725"/>
      <c r="AV50" s="725"/>
      <c r="AW50" s="724"/>
      <c r="AX50" s="724"/>
      <c r="AY50" s="724"/>
      <c r="AZ50" s="724"/>
      <c r="BA50" s="724"/>
      <c r="BB50" s="724"/>
      <c r="BC50" s="724"/>
      <c r="BD50" s="724"/>
      <c r="BE50" s="724"/>
      <c r="BF50" s="724"/>
      <c r="BG50" s="724"/>
      <c r="BH50" s="724"/>
      <c r="BI50" s="724"/>
      <c r="BJ50" s="725"/>
      <c r="BK50" s="725"/>
    </row>
    <row r="51" spans="1:63" ht="15" customHeight="1">
      <c r="A51" s="24"/>
      <c r="B51" s="954"/>
      <c r="C51" s="954"/>
      <c r="D51" s="954"/>
      <c r="E51" s="954"/>
      <c r="F51" s="954"/>
      <c r="G51" s="954"/>
      <c r="H51" s="954"/>
      <c r="I51" s="954"/>
      <c r="J51" s="954"/>
      <c r="K51" s="954"/>
      <c r="L51" s="954"/>
      <c r="M51" s="954"/>
      <c r="N51" s="954"/>
      <c r="O51" s="954"/>
      <c r="P51" s="954"/>
      <c r="Q51" s="954"/>
      <c r="R51" s="954"/>
      <c r="S51" s="951"/>
      <c r="T51" s="951"/>
      <c r="U51" s="951"/>
      <c r="V51" s="951"/>
      <c r="W51" s="951"/>
      <c r="X51" s="951"/>
      <c r="Y51" s="951"/>
      <c r="Z51" s="931"/>
      <c r="AA51" s="25"/>
      <c r="AB51" s="25"/>
      <c r="AC51" s="25"/>
      <c r="AD51" s="25"/>
      <c r="AE51" s="25"/>
      <c r="AF51" s="724"/>
      <c r="AG51" s="724"/>
      <c r="AH51" s="724"/>
      <c r="AI51" s="724"/>
      <c r="AJ51" s="724"/>
      <c r="AK51" s="724"/>
      <c r="AL51" s="725"/>
      <c r="AM51" s="725"/>
      <c r="AN51" s="725"/>
      <c r="AO51" s="725"/>
      <c r="AP51" s="725"/>
      <c r="AQ51" s="725"/>
      <c r="AR51" s="725"/>
      <c r="AS51" s="725"/>
      <c r="AT51" s="725"/>
      <c r="AU51" s="725"/>
      <c r="AV51" s="725"/>
      <c r="AW51" s="724"/>
      <c r="AX51" s="724"/>
      <c r="AY51" s="724"/>
      <c r="AZ51" s="724"/>
      <c r="BA51" s="724"/>
      <c r="BB51" s="724"/>
      <c r="BC51" s="724"/>
      <c r="BD51" s="724"/>
      <c r="BE51" s="724"/>
      <c r="BF51" s="724"/>
      <c r="BG51" s="724"/>
      <c r="BH51" s="724"/>
      <c r="BI51" s="724"/>
      <c r="BJ51" s="725"/>
      <c r="BK51" s="725"/>
    </row>
    <row r="52" spans="1:63">
      <c r="A52" s="24"/>
      <c r="B52" s="954"/>
      <c r="C52" s="954"/>
      <c r="D52" s="954"/>
      <c r="E52" s="954"/>
      <c r="F52" s="954"/>
      <c r="G52" s="954"/>
      <c r="H52" s="954"/>
      <c r="I52" s="954"/>
      <c r="J52" s="954"/>
      <c r="K52" s="954"/>
      <c r="L52" s="954"/>
      <c r="M52" s="954"/>
      <c r="N52" s="954"/>
      <c r="O52" s="954"/>
      <c r="P52" s="954"/>
      <c r="Q52" s="954"/>
      <c r="R52" s="954"/>
      <c r="S52" s="951"/>
      <c r="T52" s="951"/>
      <c r="U52" s="24"/>
      <c r="V52" s="951"/>
      <c r="W52" s="951"/>
      <c r="X52" s="951"/>
      <c r="Y52" s="951"/>
      <c r="Z52" s="931"/>
      <c r="AA52" s="25"/>
      <c r="AB52" s="25"/>
      <c r="AC52" s="25"/>
      <c r="AD52" s="25"/>
      <c r="AE52" s="25"/>
      <c r="AF52" s="724"/>
      <c r="AG52" s="724"/>
      <c r="AH52" s="724"/>
      <c r="AI52" s="724"/>
      <c r="AJ52" s="724"/>
      <c r="AK52" s="724"/>
      <c r="AL52" s="725"/>
      <c r="AM52" s="725"/>
      <c r="AN52" s="725"/>
      <c r="AO52" s="725"/>
      <c r="AP52" s="725"/>
      <c r="AQ52" s="725"/>
      <c r="AR52" s="725"/>
      <c r="AS52" s="725"/>
      <c r="AT52" s="725"/>
      <c r="AU52" s="725"/>
      <c r="AV52" s="725"/>
      <c r="AW52" s="724"/>
      <c r="AX52" s="724"/>
      <c r="AY52" s="724"/>
      <c r="AZ52" s="724"/>
      <c r="BA52" s="724"/>
      <c r="BB52" s="724"/>
      <c r="BC52" s="724"/>
      <c r="BD52" s="724"/>
      <c r="BE52" s="724"/>
      <c r="BF52" s="724"/>
      <c r="BG52" s="724"/>
      <c r="BH52" s="724"/>
      <c r="BI52" s="724"/>
      <c r="BJ52" s="725"/>
      <c r="BK52" s="725"/>
    </row>
    <row r="53" spans="1:63" ht="15" customHeight="1">
      <c r="A53" s="24"/>
      <c r="B53" s="954"/>
      <c r="C53" s="954"/>
      <c r="D53" s="954"/>
      <c r="E53" s="954"/>
      <c r="F53" s="954"/>
      <c r="G53" s="954"/>
      <c r="H53" s="954"/>
      <c r="I53" s="954"/>
      <c r="J53" s="954"/>
      <c r="K53" s="954"/>
      <c r="L53" s="954"/>
      <c r="M53" s="954"/>
      <c r="N53" s="954"/>
      <c r="O53" s="954"/>
      <c r="P53" s="954"/>
      <c r="Q53" s="954"/>
      <c r="R53" s="954"/>
      <c r="S53" s="949"/>
      <c r="T53" s="949"/>
      <c r="U53" s="24"/>
      <c r="V53" s="24"/>
      <c r="W53" s="24"/>
      <c r="X53" s="24"/>
      <c r="Y53" s="24"/>
      <c r="Z53" s="931"/>
      <c r="AA53" s="25"/>
      <c r="AB53" s="25"/>
      <c r="AC53" s="25"/>
      <c r="AD53" s="25"/>
      <c r="AE53" s="25"/>
      <c r="AF53" s="724"/>
      <c r="AG53" s="724"/>
      <c r="AH53" s="724"/>
      <c r="AI53" s="724"/>
      <c r="AJ53" s="724"/>
      <c r="AK53" s="724"/>
      <c r="AL53" s="725"/>
      <c r="AM53" s="725"/>
      <c r="AN53" s="725"/>
      <c r="AO53" s="725"/>
      <c r="AP53" s="725"/>
      <c r="AQ53" s="725"/>
      <c r="AR53" s="725"/>
      <c r="AS53" s="725"/>
      <c r="AT53" s="725"/>
      <c r="AU53" s="725"/>
      <c r="AV53" s="725"/>
      <c r="AW53" s="724"/>
      <c r="AX53" s="724"/>
      <c r="AY53" s="724"/>
      <c r="AZ53" s="724"/>
      <c r="BA53" s="724"/>
      <c r="BB53" s="724"/>
      <c r="BC53" s="724"/>
      <c r="BD53" s="724"/>
      <c r="BE53" s="724"/>
      <c r="BF53" s="724"/>
      <c r="BG53" s="724"/>
      <c r="BH53" s="724"/>
      <c r="BI53" s="724"/>
      <c r="BJ53" s="725"/>
      <c r="BK53" s="725"/>
    </row>
    <row r="54" spans="1:63">
      <c r="A54" s="24"/>
      <c r="B54" s="954"/>
      <c r="C54" s="954"/>
      <c r="D54" s="954"/>
      <c r="E54" s="954"/>
      <c r="F54" s="954"/>
      <c r="G54" s="954"/>
      <c r="H54" s="954"/>
      <c r="I54" s="954"/>
      <c r="J54" s="954"/>
      <c r="K54" s="954"/>
      <c r="L54" s="954"/>
      <c r="M54" s="954"/>
      <c r="N54" s="954"/>
      <c r="O54" s="954"/>
      <c r="P54" s="954"/>
      <c r="Q54" s="954"/>
      <c r="R54" s="954"/>
      <c r="S54" s="949"/>
      <c r="T54" s="951"/>
      <c r="U54" s="24"/>
      <c r="V54" s="951"/>
      <c r="W54" s="951"/>
      <c r="X54" s="951"/>
      <c r="Y54" s="951"/>
      <c r="Z54" s="931"/>
      <c r="AA54" s="25"/>
      <c r="AB54" s="25"/>
      <c r="AC54" s="25"/>
      <c r="AD54" s="25"/>
      <c r="AE54" s="25"/>
      <c r="AF54" s="724"/>
      <c r="AG54" s="724"/>
      <c r="AH54" s="724"/>
      <c r="AI54" s="724"/>
      <c r="AJ54" s="724"/>
      <c r="AK54" s="724"/>
      <c r="AL54" s="725"/>
      <c r="AM54" s="725"/>
      <c r="AN54" s="725"/>
      <c r="AO54" s="725"/>
      <c r="AP54" s="725"/>
      <c r="AQ54" s="725"/>
      <c r="AR54" s="725"/>
      <c r="AS54" s="725"/>
      <c r="AT54" s="725"/>
      <c r="AU54" s="725"/>
      <c r="AV54" s="725"/>
      <c r="AW54" s="724"/>
      <c r="AX54" s="724"/>
      <c r="AY54" s="724"/>
      <c r="AZ54" s="724"/>
      <c r="BA54" s="724"/>
      <c r="BB54" s="724"/>
      <c r="BC54" s="724"/>
      <c r="BD54" s="724"/>
      <c r="BE54" s="724"/>
      <c r="BF54" s="724"/>
      <c r="BG54" s="724"/>
      <c r="BH54" s="724"/>
      <c r="BI54" s="724"/>
      <c r="BJ54" s="725"/>
      <c r="BK54" s="725"/>
    </row>
    <row r="55" spans="1:63">
      <c r="A55" s="24"/>
      <c r="B55" s="954"/>
      <c r="C55" s="954"/>
      <c r="D55" s="954"/>
      <c r="E55" s="954"/>
      <c r="F55" s="954"/>
      <c r="G55" s="954"/>
      <c r="H55" s="954"/>
      <c r="I55" s="954"/>
      <c r="J55" s="954"/>
      <c r="K55" s="954"/>
      <c r="L55" s="954"/>
      <c r="M55" s="954"/>
      <c r="N55" s="954"/>
      <c r="O55" s="954"/>
      <c r="P55" s="954"/>
      <c r="Q55" s="954"/>
      <c r="R55" s="954"/>
      <c r="S55" s="949"/>
      <c r="T55" s="951"/>
      <c r="U55" s="24"/>
      <c r="V55" s="951"/>
      <c r="W55" s="951"/>
      <c r="X55" s="951"/>
      <c r="Y55" s="951"/>
      <c r="Z55" s="931"/>
      <c r="AA55" s="25"/>
      <c r="AB55" s="25"/>
      <c r="AC55" s="25"/>
      <c r="AD55" s="25"/>
      <c r="AE55" s="25"/>
      <c r="AF55" s="731"/>
      <c r="AG55" s="731"/>
      <c r="AH55" s="731"/>
      <c r="AI55" s="731"/>
      <c r="AJ55" s="731"/>
      <c r="AK55" s="731"/>
      <c r="AL55" s="725"/>
      <c r="AM55" s="725"/>
      <c r="AN55" s="725"/>
      <c r="AO55" s="725"/>
      <c r="AP55" s="725"/>
      <c r="AQ55" s="725"/>
      <c r="AR55" s="725"/>
      <c r="AS55" s="725"/>
      <c r="AT55" s="725"/>
      <c r="AU55" s="725"/>
      <c r="AV55" s="725"/>
      <c r="AW55" s="724"/>
      <c r="AX55" s="724"/>
      <c r="AY55" s="724"/>
      <c r="AZ55" s="724"/>
      <c r="BA55" s="724"/>
      <c r="BB55" s="724"/>
      <c r="BC55" s="724"/>
      <c r="BD55" s="724"/>
      <c r="BE55" s="724"/>
      <c r="BF55" s="724"/>
      <c r="BG55" s="724"/>
      <c r="BH55" s="724"/>
      <c r="BI55" s="724"/>
      <c r="BJ55" s="725"/>
      <c r="BK55" s="725"/>
    </row>
    <row r="56" spans="1:63">
      <c r="A56" s="24"/>
      <c r="B56" s="954"/>
      <c r="C56" s="954"/>
      <c r="D56" s="954"/>
      <c r="E56" s="954"/>
      <c r="F56" s="954"/>
      <c r="G56" s="954"/>
      <c r="H56" s="954"/>
      <c r="I56" s="954"/>
      <c r="J56" s="954"/>
      <c r="K56" s="954"/>
      <c r="L56" s="954"/>
      <c r="M56" s="954"/>
      <c r="N56" s="954"/>
      <c r="O56" s="954"/>
      <c r="P56" s="954"/>
      <c r="Q56" s="954"/>
      <c r="R56" s="954"/>
      <c r="S56" s="949"/>
      <c r="T56" s="951"/>
      <c r="U56" s="951"/>
      <c r="V56" s="951"/>
      <c r="W56" s="951"/>
      <c r="X56" s="951"/>
      <c r="Y56" s="951"/>
      <c r="Z56" s="941" t="s">
        <v>2323</v>
      </c>
      <c r="AA56" s="259"/>
      <c r="AB56" s="259"/>
      <c r="AC56" s="259"/>
      <c r="AD56" s="259"/>
      <c r="AE56" s="259"/>
      <c r="AF56" s="731"/>
      <c r="AG56" s="731"/>
      <c r="AH56" s="731"/>
      <c r="AI56" s="731"/>
      <c r="AJ56" s="731"/>
      <c r="AK56" s="731"/>
      <c r="AL56" s="725"/>
      <c r="AM56" s="725"/>
      <c r="AN56" s="725"/>
      <c r="AO56" s="725"/>
      <c r="AP56" s="725"/>
      <c r="AQ56" s="725"/>
      <c r="AR56" s="725"/>
      <c r="AS56" s="725"/>
      <c r="AT56" s="725"/>
      <c r="AU56" s="725"/>
      <c r="AV56" s="725"/>
      <c r="AW56" s="724"/>
      <c r="AX56" s="724"/>
      <c r="AY56" s="724"/>
      <c r="AZ56" s="724"/>
      <c r="BA56" s="724"/>
      <c r="BB56" s="724"/>
      <c r="BC56" s="724"/>
      <c r="BD56" s="724"/>
      <c r="BE56" s="724"/>
      <c r="BF56" s="724"/>
      <c r="BG56" s="724"/>
      <c r="BH56" s="724"/>
      <c r="BI56" s="724"/>
      <c r="BJ56" s="725"/>
      <c r="BK56" s="725"/>
    </row>
    <row r="57" spans="1:63">
      <c r="A57" s="24"/>
      <c r="B57" s="24"/>
      <c r="C57" s="24"/>
      <c r="D57" s="24"/>
      <c r="E57" s="24"/>
      <c r="F57" s="24"/>
      <c r="G57" s="24"/>
      <c r="H57" s="24"/>
      <c r="I57" s="24"/>
      <c r="J57" s="24"/>
      <c r="K57" s="24"/>
      <c r="L57" s="24"/>
      <c r="M57" s="24"/>
      <c r="N57" s="24"/>
      <c r="O57" s="24"/>
      <c r="P57" s="24"/>
      <c r="Q57" s="24"/>
      <c r="R57" s="24"/>
      <c r="S57" s="949"/>
      <c r="T57" s="951"/>
      <c r="U57" s="951"/>
      <c r="V57" s="951"/>
      <c r="W57" s="951"/>
      <c r="X57" s="24"/>
      <c r="Y57" s="24"/>
      <c r="Z57" s="931" t="s">
        <v>2330</v>
      </c>
      <c r="AA57" s="25"/>
      <c r="AB57" s="25"/>
      <c r="AC57" s="25"/>
      <c r="AD57" s="25"/>
      <c r="AE57" s="25"/>
      <c r="AW57" s="724"/>
      <c r="AX57" s="724"/>
      <c r="AY57" s="724"/>
      <c r="AZ57" s="724"/>
      <c r="BA57" s="724"/>
      <c r="BB57" s="724"/>
      <c r="BC57" s="724"/>
      <c r="BD57" s="724"/>
      <c r="BE57" s="724"/>
      <c r="BF57" s="724"/>
      <c r="BG57" s="724"/>
      <c r="BH57" s="724"/>
      <c r="BI57" s="724"/>
    </row>
    <row r="58" spans="1:63">
      <c r="A58" s="24"/>
      <c r="B58" s="24"/>
      <c r="C58" s="24"/>
      <c r="D58" s="24"/>
      <c r="E58" s="24"/>
      <c r="F58" s="24"/>
      <c r="G58" s="24"/>
      <c r="H58" s="24"/>
      <c r="I58" s="24"/>
      <c r="J58" s="24"/>
      <c r="K58" s="24"/>
      <c r="L58" s="24"/>
      <c r="M58" s="24"/>
      <c r="N58" s="24"/>
      <c r="O58" s="24"/>
      <c r="P58" s="24"/>
      <c r="Q58" s="24"/>
      <c r="R58" s="24"/>
      <c r="S58" s="949"/>
      <c r="T58" s="24"/>
      <c r="U58" s="24"/>
      <c r="V58" s="24"/>
      <c r="W58" s="24"/>
      <c r="X58" s="951"/>
      <c r="Y58" s="951"/>
      <c r="Z58" s="931" t="s">
        <v>2331</v>
      </c>
      <c r="AA58" s="25"/>
      <c r="AB58" s="25"/>
      <c r="AC58" s="25"/>
      <c r="AD58" s="25"/>
      <c r="AE58" s="25"/>
      <c r="AL58" s="724"/>
      <c r="AM58" s="724"/>
      <c r="AN58" s="724"/>
      <c r="AO58" s="724"/>
      <c r="AP58" s="724"/>
      <c r="AQ58" s="724"/>
      <c r="AR58" s="724"/>
      <c r="AS58" s="724"/>
      <c r="AT58" s="724"/>
      <c r="AU58" s="724"/>
      <c r="AV58" s="724"/>
      <c r="AW58" s="724"/>
      <c r="AX58" s="724"/>
      <c r="AY58" s="724"/>
      <c r="AZ58" s="724"/>
      <c r="BA58" s="724"/>
      <c r="BB58" s="724"/>
      <c r="BC58" s="724"/>
      <c r="BD58" s="724"/>
      <c r="BE58" s="724"/>
      <c r="BF58" s="724"/>
      <c r="BG58" s="724"/>
      <c r="BH58" s="724"/>
      <c r="BI58" s="724"/>
    </row>
    <row r="59" spans="1:63">
      <c r="A59" s="24"/>
      <c r="B59" s="24"/>
      <c r="C59" s="24"/>
      <c r="D59" s="24"/>
      <c r="E59" s="24"/>
      <c r="F59" s="24"/>
      <c r="G59" s="24"/>
      <c r="H59" s="24"/>
      <c r="I59" s="24"/>
      <c r="J59" s="24"/>
      <c r="K59" s="24"/>
      <c r="L59" s="24"/>
      <c r="M59" s="24"/>
      <c r="N59" s="24"/>
      <c r="O59" s="24"/>
      <c r="P59" s="24"/>
      <c r="Q59" s="24"/>
      <c r="R59" s="24"/>
      <c r="S59" s="949"/>
      <c r="T59" s="24"/>
      <c r="U59" s="24"/>
      <c r="V59" s="24"/>
      <c r="W59" s="24"/>
      <c r="X59" s="951"/>
      <c r="Y59" s="951"/>
      <c r="Z59" s="931"/>
      <c r="AA59" s="25"/>
      <c r="AB59" s="25"/>
      <c r="AC59" s="25"/>
      <c r="AD59" s="25"/>
      <c r="AE59" s="25"/>
      <c r="AL59" s="724"/>
      <c r="AM59" s="724"/>
      <c r="AN59" s="724"/>
      <c r="AO59" s="724"/>
      <c r="AP59" s="724"/>
      <c r="AQ59" s="724"/>
      <c r="AR59" s="724"/>
      <c r="AS59" s="724"/>
      <c r="AT59" s="724"/>
      <c r="AU59" s="724"/>
      <c r="AV59" s="724"/>
      <c r="AW59" s="724"/>
      <c r="AX59" s="724"/>
      <c r="AY59" s="724"/>
      <c r="AZ59" s="724"/>
      <c r="BA59" s="724"/>
      <c r="BB59" s="724"/>
      <c r="BC59" s="724"/>
      <c r="BD59" s="724"/>
      <c r="BE59" s="724"/>
      <c r="BF59" s="724"/>
      <c r="BG59" s="724"/>
      <c r="BH59" s="724"/>
      <c r="BI59" s="724"/>
    </row>
    <row r="60" spans="1:63">
      <c r="A60" s="24"/>
      <c r="B60" s="24"/>
      <c r="C60" s="24"/>
      <c r="D60" s="24"/>
      <c r="E60" s="24"/>
      <c r="F60" s="24"/>
      <c r="G60" s="24"/>
      <c r="H60" s="24"/>
      <c r="I60" s="24"/>
      <c r="J60" s="24"/>
      <c r="K60" s="24"/>
      <c r="L60" s="24"/>
      <c r="M60" s="24"/>
      <c r="N60" s="24"/>
      <c r="O60" s="24"/>
      <c r="P60" s="24"/>
      <c r="Q60" s="24"/>
      <c r="R60" s="24"/>
      <c r="S60" s="949"/>
      <c r="T60" s="24"/>
      <c r="U60" s="24"/>
      <c r="V60" s="24"/>
      <c r="W60" s="24"/>
      <c r="X60" s="24"/>
      <c r="Y60" s="24"/>
      <c r="Z60" s="931"/>
      <c r="AA60" s="25"/>
      <c r="AB60" s="25"/>
      <c r="AC60" s="25"/>
      <c r="AD60" s="25"/>
      <c r="AE60" s="25"/>
      <c r="AL60" s="724"/>
      <c r="AM60" s="724"/>
      <c r="AN60" s="724"/>
      <c r="AO60" s="724"/>
      <c r="AP60" s="724"/>
      <c r="AQ60" s="724"/>
      <c r="AR60" s="724"/>
      <c r="AS60" s="724"/>
      <c r="AT60" s="724"/>
      <c r="AU60" s="724"/>
      <c r="AV60" s="724"/>
      <c r="AW60" s="724"/>
      <c r="AX60" s="724"/>
      <c r="AY60" s="724"/>
      <c r="AZ60" s="724"/>
      <c r="BA60" s="724"/>
      <c r="BB60" s="724"/>
      <c r="BC60" s="724"/>
      <c r="BD60" s="724"/>
      <c r="BE60" s="724"/>
      <c r="BF60" s="724"/>
      <c r="BG60" s="724"/>
      <c r="BH60" s="724"/>
      <c r="BI60" s="724"/>
    </row>
    <row r="61" spans="1:63">
      <c r="A61" s="24"/>
      <c r="AL61" s="724"/>
      <c r="AM61" s="724"/>
      <c r="AN61" s="724"/>
      <c r="AO61" s="724"/>
      <c r="AP61" s="724"/>
      <c r="AQ61" s="724"/>
      <c r="AR61" s="724"/>
      <c r="AS61" s="724"/>
      <c r="AT61" s="724"/>
      <c r="AU61" s="724"/>
      <c r="AV61" s="724"/>
      <c r="AW61" s="724"/>
      <c r="AX61" s="724"/>
      <c r="AY61" s="724"/>
      <c r="AZ61" s="724"/>
      <c r="BA61" s="724"/>
      <c r="BB61" s="724"/>
      <c r="BC61" s="724"/>
      <c r="BD61" s="724"/>
      <c r="BE61" s="724"/>
      <c r="BF61" s="724"/>
      <c r="BG61" s="724"/>
      <c r="BH61" s="724"/>
      <c r="BI61" s="724"/>
    </row>
    <row r="62" spans="1:63">
      <c r="A62" s="24"/>
      <c r="AL62" s="724"/>
      <c r="AM62" s="724"/>
      <c r="AN62" s="724"/>
      <c r="AO62" s="724"/>
      <c r="AP62" s="724"/>
      <c r="AQ62" s="724"/>
      <c r="AR62" s="724"/>
      <c r="AS62" s="724"/>
      <c r="AT62" s="724"/>
      <c r="AU62" s="724"/>
      <c r="AV62" s="724"/>
      <c r="AW62" s="724"/>
      <c r="AX62" s="724"/>
      <c r="AY62" s="724"/>
      <c r="AZ62" s="724"/>
      <c r="BA62" s="724"/>
      <c r="BB62" s="724"/>
      <c r="BC62" s="724"/>
      <c r="BD62" s="724"/>
      <c r="BE62" s="724"/>
      <c r="BF62" s="724"/>
      <c r="BG62" s="724"/>
      <c r="BH62" s="724"/>
      <c r="BI62" s="724"/>
    </row>
    <row r="63" spans="1:63">
      <c r="A63" s="24"/>
      <c r="AL63" s="724"/>
      <c r="AM63" s="724"/>
      <c r="AN63" s="724"/>
      <c r="AO63" s="724"/>
      <c r="AP63" s="724"/>
      <c r="AQ63" s="724"/>
      <c r="AR63" s="724"/>
      <c r="AS63" s="724"/>
      <c r="AT63" s="724"/>
      <c r="AU63" s="724"/>
      <c r="AV63" s="724"/>
      <c r="AW63" s="724"/>
      <c r="AX63" s="724"/>
      <c r="AY63" s="724"/>
      <c r="AZ63" s="724"/>
      <c r="BA63" s="724"/>
      <c r="BB63" s="724"/>
      <c r="BC63" s="724"/>
      <c r="BD63" s="724"/>
      <c r="BE63" s="724"/>
      <c r="BF63" s="724"/>
      <c r="BG63" s="724"/>
      <c r="BH63" s="724"/>
      <c r="BI63" s="724"/>
    </row>
    <row r="64" spans="1:63">
      <c r="A64" s="24"/>
      <c r="AL64" s="724"/>
      <c r="AM64" s="724"/>
      <c r="AN64" s="724"/>
      <c r="AO64" s="724"/>
      <c r="AP64" s="724"/>
      <c r="AQ64" s="724"/>
      <c r="AR64" s="724"/>
      <c r="AS64" s="724"/>
      <c r="AT64" s="724"/>
      <c r="AU64" s="724"/>
      <c r="AV64" s="724"/>
      <c r="AW64" s="724"/>
      <c r="AX64" s="724"/>
      <c r="AY64" s="724"/>
      <c r="AZ64" s="724"/>
      <c r="BA64" s="724"/>
      <c r="BB64" s="724"/>
      <c r="BC64" s="724"/>
      <c r="BD64" s="724"/>
      <c r="BE64" s="724"/>
      <c r="BF64" s="724"/>
      <c r="BG64" s="724"/>
      <c r="BH64" s="724"/>
      <c r="BI64" s="724"/>
    </row>
    <row r="65" spans="38:61">
      <c r="AL65" s="724"/>
      <c r="AM65" s="724"/>
      <c r="AN65" s="724"/>
      <c r="AO65" s="724"/>
      <c r="AP65" s="724"/>
      <c r="AQ65" s="724"/>
      <c r="AR65" s="724"/>
      <c r="AS65" s="724"/>
      <c r="AT65" s="724"/>
      <c r="AU65" s="724"/>
      <c r="AV65" s="724"/>
      <c r="AW65" s="724"/>
      <c r="AX65" s="724"/>
      <c r="AY65" s="724"/>
      <c r="AZ65" s="724"/>
      <c r="BA65" s="724"/>
      <c r="BB65" s="724"/>
      <c r="BC65" s="724"/>
      <c r="BD65" s="724"/>
      <c r="BE65" s="724"/>
      <c r="BF65" s="724"/>
      <c r="BG65" s="724"/>
      <c r="BH65" s="724"/>
      <c r="BI65" s="724"/>
    </row>
    <row r="66" spans="38:61">
      <c r="AL66" s="724"/>
      <c r="AM66" s="724"/>
      <c r="AN66" s="724"/>
      <c r="AO66" s="724"/>
      <c r="AP66" s="724"/>
      <c r="AQ66" s="724"/>
      <c r="AR66" s="724"/>
      <c r="AS66" s="724"/>
      <c r="AT66" s="724"/>
      <c r="AU66" s="724"/>
      <c r="AV66" s="724"/>
      <c r="AW66" s="724"/>
      <c r="AX66" s="724"/>
      <c r="AY66" s="724"/>
      <c r="AZ66" s="724"/>
      <c r="BA66" s="724"/>
      <c r="BB66" s="724"/>
      <c r="BC66" s="724"/>
      <c r="BD66" s="724"/>
      <c r="BE66" s="724"/>
      <c r="BF66" s="724"/>
      <c r="BG66" s="724"/>
      <c r="BH66" s="724"/>
      <c r="BI66" s="724"/>
    </row>
    <row r="67" spans="38:61">
      <c r="AL67" s="724"/>
      <c r="AM67" s="724"/>
      <c r="AN67" s="724"/>
      <c r="AO67" s="724"/>
      <c r="AP67" s="724"/>
      <c r="AQ67" s="724"/>
      <c r="AR67" s="724"/>
      <c r="AS67" s="724"/>
      <c r="AT67" s="724"/>
      <c r="AU67" s="724"/>
      <c r="AV67" s="724"/>
      <c r="AW67" s="724"/>
      <c r="AX67" s="724"/>
      <c r="AY67" s="724"/>
      <c r="AZ67" s="724"/>
      <c r="BA67" s="724"/>
      <c r="BB67" s="724"/>
      <c r="BC67" s="724"/>
      <c r="BD67" s="724"/>
      <c r="BE67" s="724"/>
      <c r="BF67" s="724"/>
      <c r="BG67" s="724"/>
      <c r="BH67" s="724"/>
      <c r="BI67" s="724"/>
    </row>
    <row r="68" spans="38:61">
      <c r="AL68" s="725"/>
      <c r="AM68" s="725"/>
      <c r="AN68" s="725"/>
      <c r="AO68" s="725"/>
      <c r="AP68" s="725"/>
      <c r="AQ68" s="725"/>
      <c r="AR68" s="725"/>
      <c r="AS68" s="725"/>
      <c r="AT68" s="725"/>
      <c r="AU68" s="725"/>
      <c r="AV68" s="725"/>
      <c r="AW68" s="725"/>
      <c r="AX68" s="725"/>
      <c r="AY68" s="725"/>
      <c r="AZ68" s="725"/>
      <c r="BA68" s="725"/>
      <c r="BB68" s="725"/>
      <c r="BC68" s="725"/>
      <c r="BD68" s="725"/>
      <c r="BE68" s="725"/>
      <c r="BF68" s="725"/>
      <c r="BG68" s="725"/>
      <c r="BH68" s="725"/>
      <c r="BI68" s="725"/>
    </row>
  </sheetData>
  <mergeCells count="12">
    <mergeCell ref="G3:I3"/>
    <mergeCell ref="D4:F4"/>
    <mergeCell ref="O4:R4"/>
    <mergeCell ref="O5:S5"/>
    <mergeCell ref="B9:D9"/>
    <mergeCell ref="H9:J9"/>
    <mergeCell ref="N9:P9"/>
    <mergeCell ref="U35:Y35"/>
    <mergeCell ref="B13:S14"/>
    <mergeCell ref="B16:S17"/>
    <mergeCell ref="B21:E21"/>
    <mergeCell ref="B22:E22"/>
  </mergeCells>
  <conditionalFormatting sqref="G4:K4">
    <cfRule type="expression" dxfId="15" priority="1">
      <formula>#REF!="Ristiverinen"</formula>
    </cfRule>
  </conditionalFormatting>
  <pageMargins left="0.25" right="0.25" top="0.75" bottom="0.75" header="0.3" footer="0.3"/>
  <pageSetup paperSize="9" scale="73" orientation="portrait" r:id="rId1"/>
  <drawing r:id="rId2"/>
  <extLst>
    <ext xmlns:x14="http://schemas.microsoft.com/office/spreadsheetml/2009/9/main" uri="{CCE6A557-97BC-4b89-ADB6-D9C93CAAB3DF}">
      <x14:dataValidations xmlns:xm="http://schemas.microsoft.com/office/excel/2006/main" count="7">
        <x14:dataValidation type="list" allowBlank="1" showInputMessage="1" showErrorMessage="1" xr:uid="{F3371A17-95B0-44B2-AC04-0CC729EB573A}">
          <x14:formula1>
            <xm:f>Iltasatu_taulukot!$T$2:$T$4</xm:f>
          </x14:formula1>
          <xm:sqref>S2</xm:sqref>
        </x14:dataValidation>
        <x14:dataValidation type="list" allowBlank="1" showInputMessage="1" showErrorMessage="1" xr:uid="{73BB35B0-2037-4A2C-8221-1946912E2404}">
          <x14:formula1>
            <xm:f>Iltasatu_taulukot!$I$16:$I$19</xm:f>
          </x14:formula1>
          <xm:sqref>O4:R4</xm:sqref>
        </x14:dataValidation>
        <x14:dataValidation type="list" allowBlank="1" showInputMessage="1" showErrorMessage="1" xr:uid="{426BBA5B-7128-4AB0-9795-EC831ECC94C1}">
          <x14:formula1>
            <xm:f>Iltasatu_taulukot!$M$32:$M$41</xm:f>
          </x14:formula1>
          <xm:sqref>O5:S5</xm:sqref>
        </x14:dataValidation>
        <x14:dataValidation type="list" allowBlank="1" showInputMessage="1" showErrorMessage="1" xr:uid="{D523F039-8101-497B-91BC-4AE70B997A41}">
          <x14:formula1>
            <xm:f>'Hahmonluonnin askeleet'!$L$3:$L$10</xm:f>
          </x14:formula1>
          <xm:sqref>G3:I3</xm:sqref>
        </x14:dataValidation>
        <x14:dataValidation type="list" allowBlank="1" showInputMessage="1" showErrorMessage="1" xr:uid="{3B597D84-467D-41B0-A33E-889421DD0A74}">
          <x14:formula1>
            <xm:f>'Hahmonluonnin askeleet'!$B$18:$B$30</xm:f>
          </x14:formula1>
          <xm:sqref>D4:F4</xm:sqref>
        </x14:dataValidation>
        <x14:dataValidation type="list" allowBlank="1" showInputMessage="1" showErrorMessage="1" xr:uid="{96B07C66-A1B3-4EB0-A312-8A87AABB2089}">
          <x14:formula1>
            <xm:f>Iltasatu_taulukot!$L$3:$L$14</xm:f>
          </x14:formula1>
          <xm:sqref>H9 N9 B9</xm:sqref>
        </x14:dataValidation>
        <x14:dataValidation type="list" allowBlank="1" showInputMessage="1" showErrorMessage="1" xr:uid="{061F409B-1661-4EC7-91E5-A3BB26C6FD3D}">
          <x14:formula1>
            <xm:f>'Hahmonluonnin askeleet'!$L$42:$L$49</xm:f>
          </x14:formula1>
          <xm:sqref>B21:B22</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0C4626-1B07-4A6E-B210-2F1BA439175A}">
  <sheetPr>
    <pageSetUpPr fitToPage="1"/>
  </sheetPr>
  <dimension ref="A1:AE28"/>
  <sheetViews>
    <sheetView workbookViewId="0">
      <selection activeCell="I14" sqref="I14:L20"/>
    </sheetView>
  </sheetViews>
  <sheetFormatPr defaultColWidth="9.33203125" defaultRowHeight="18"/>
  <cols>
    <col min="1" max="1" width="7.88671875" style="285" customWidth="1"/>
    <col min="2" max="16384" width="9.33203125" style="285"/>
  </cols>
  <sheetData>
    <row r="1" spans="1:31">
      <c r="A1" s="287" t="s">
        <v>206</v>
      </c>
      <c r="B1" s="287"/>
      <c r="C1" s="287"/>
      <c r="D1" s="287"/>
      <c r="E1" s="287"/>
      <c r="F1" s="287"/>
      <c r="G1" s="287"/>
      <c r="I1" s="287" t="s">
        <v>585</v>
      </c>
      <c r="J1" s="287"/>
      <c r="K1" s="287"/>
      <c r="L1" s="287"/>
      <c r="N1" s="287" t="s">
        <v>601</v>
      </c>
      <c r="O1" s="287"/>
      <c r="P1" s="287"/>
      <c r="Q1" s="287"/>
      <c r="R1" s="287"/>
      <c r="S1" s="287"/>
      <c r="U1" s="287" t="s">
        <v>621</v>
      </c>
      <c r="V1" s="287"/>
      <c r="W1" s="287"/>
      <c r="X1" s="287"/>
      <c r="Y1" s="287"/>
      <c r="AA1" s="287" t="s">
        <v>641</v>
      </c>
      <c r="AB1" s="287"/>
      <c r="AC1" s="287"/>
      <c r="AD1" s="287" t="s">
        <v>642</v>
      </c>
      <c r="AE1" s="287" t="s">
        <v>666</v>
      </c>
    </row>
    <row r="2" spans="1:31">
      <c r="A2" s="294" t="s">
        <v>583</v>
      </c>
      <c r="B2" s="295"/>
      <c r="C2" s="295"/>
      <c r="D2" s="295"/>
      <c r="E2" s="295"/>
      <c r="F2" s="295"/>
      <c r="I2" s="294" t="s">
        <v>586</v>
      </c>
      <c r="J2" s="295"/>
      <c r="N2" s="294" t="s">
        <v>607</v>
      </c>
      <c r="O2" s="295"/>
      <c r="P2" s="295"/>
      <c r="Q2" s="295"/>
      <c r="R2" s="295"/>
      <c r="U2" s="294" t="s">
        <v>622</v>
      </c>
      <c r="V2" s="295"/>
      <c r="W2" s="295"/>
      <c r="X2" s="295"/>
      <c r="AA2" s="286" t="s">
        <v>643</v>
      </c>
      <c r="AD2" s="288">
        <v>0</v>
      </c>
      <c r="AE2" s="288">
        <v>5</v>
      </c>
    </row>
    <row r="3" spans="1:31">
      <c r="A3" s="294" t="s">
        <v>584</v>
      </c>
      <c r="B3" s="295"/>
      <c r="C3" s="295"/>
      <c r="D3" s="295"/>
      <c r="E3" s="295"/>
      <c r="F3" s="295"/>
      <c r="I3" s="294" t="s">
        <v>587</v>
      </c>
      <c r="J3" s="295"/>
      <c r="N3" s="294" t="s">
        <v>608</v>
      </c>
      <c r="O3" s="295"/>
      <c r="P3" s="295"/>
      <c r="Q3" s="295"/>
      <c r="R3" s="295"/>
      <c r="U3" s="294" t="s">
        <v>518</v>
      </c>
      <c r="V3" s="295"/>
      <c r="W3" s="295"/>
      <c r="X3" s="295"/>
      <c r="AA3" s="290" t="s">
        <v>644</v>
      </c>
      <c r="AB3" s="291"/>
      <c r="AC3" s="291"/>
      <c r="AD3" s="293">
        <v>0</v>
      </c>
      <c r="AE3" s="293">
        <v>200</v>
      </c>
    </row>
    <row r="4" spans="1:31">
      <c r="A4" s="294" t="s">
        <v>580</v>
      </c>
      <c r="B4" s="295"/>
      <c r="C4" s="295"/>
      <c r="D4" s="295"/>
      <c r="E4" s="295"/>
      <c r="F4" s="295"/>
      <c r="I4" s="294" t="s">
        <v>588</v>
      </c>
      <c r="J4" s="295"/>
      <c r="N4" s="294" t="s">
        <v>609</v>
      </c>
      <c r="O4" s="295"/>
      <c r="P4" s="295"/>
      <c r="Q4" s="295"/>
      <c r="R4" s="295"/>
      <c r="U4" s="294" t="s">
        <v>532</v>
      </c>
      <c r="V4" s="295"/>
      <c r="W4" s="295"/>
      <c r="X4" s="295"/>
      <c r="AA4" s="286" t="s">
        <v>645</v>
      </c>
      <c r="AD4" s="288">
        <v>1</v>
      </c>
      <c r="AE4" s="288">
        <v>6</v>
      </c>
    </row>
    <row r="5" spans="1:31">
      <c r="A5" s="294" t="s">
        <v>581</v>
      </c>
      <c r="B5" s="295"/>
      <c r="C5" s="295"/>
      <c r="D5" s="295"/>
      <c r="E5" s="295"/>
      <c r="F5" s="295"/>
      <c r="I5" s="294" t="s">
        <v>589</v>
      </c>
      <c r="J5" s="295"/>
      <c r="U5" s="294" t="s">
        <v>623</v>
      </c>
      <c r="V5" s="295"/>
      <c r="W5" s="295"/>
      <c r="X5" s="295"/>
      <c r="AA5" s="290" t="s">
        <v>646</v>
      </c>
      <c r="AB5" s="291"/>
      <c r="AC5" s="291"/>
      <c r="AD5" s="293">
        <v>1</v>
      </c>
      <c r="AE5" s="293">
        <v>200</v>
      </c>
    </row>
    <row r="6" spans="1:31">
      <c r="A6" s="294" t="s">
        <v>582</v>
      </c>
      <c r="B6" s="295"/>
      <c r="C6" s="295"/>
      <c r="D6" s="295"/>
      <c r="E6" s="295"/>
      <c r="F6" s="295"/>
      <c r="I6" s="294" t="s">
        <v>590</v>
      </c>
      <c r="J6" s="24"/>
      <c r="K6" s="17"/>
      <c r="L6" s="17"/>
      <c r="M6" s="17"/>
      <c r="N6" s="287" t="s">
        <v>610</v>
      </c>
      <c r="O6" s="287"/>
      <c r="P6" s="287"/>
      <c r="Q6" s="287"/>
      <c r="R6" s="287"/>
      <c r="S6" s="287"/>
      <c r="AA6" s="286" t="s">
        <v>647</v>
      </c>
      <c r="AD6" s="288">
        <v>1</v>
      </c>
      <c r="AE6" s="288">
        <v>2</v>
      </c>
    </row>
    <row r="7" spans="1:31">
      <c r="H7" s="17"/>
      <c r="I7" s="294" t="s">
        <v>591</v>
      </c>
      <c r="J7" s="24"/>
      <c r="K7" s="17"/>
      <c r="L7" s="17"/>
      <c r="M7" s="17"/>
      <c r="N7" s="298" t="s">
        <v>611</v>
      </c>
      <c r="O7" s="24"/>
      <c r="P7" s="24"/>
      <c r="Q7" s="2"/>
      <c r="U7" s="287" t="s">
        <v>628</v>
      </c>
      <c r="V7" s="287"/>
      <c r="W7" s="287"/>
      <c r="X7" s="287"/>
      <c r="Y7" s="287"/>
      <c r="AA7" s="290" t="s">
        <v>648</v>
      </c>
      <c r="AB7" s="291"/>
      <c r="AC7" s="291"/>
      <c r="AD7" s="293">
        <v>0</v>
      </c>
      <c r="AE7" s="293">
        <v>5</v>
      </c>
    </row>
    <row r="8" spans="1:31">
      <c r="A8" s="287" t="s">
        <v>596</v>
      </c>
      <c r="B8" s="287"/>
      <c r="C8" s="287"/>
      <c r="D8" s="287"/>
      <c r="E8" s="287"/>
      <c r="F8" s="287"/>
      <c r="G8" s="287"/>
      <c r="H8" s="17"/>
      <c r="I8" s="17"/>
      <c r="J8" s="17"/>
      <c r="K8" s="17"/>
      <c r="L8" s="17"/>
      <c r="M8" s="17"/>
      <c r="N8" s="298" t="s">
        <v>612</v>
      </c>
      <c r="O8" s="24"/>
      <c r="P8" s="24"/>
      <c r="Q8" s="2"/>
      <c r="U8" s="294" t="s">
        <v>629</v>
      </c>
      <c r="V8" s="295"/>
      <c r="W8" s="295"/>
      <c r="X8" s="295"/>
      <c r="Y8" s="295"/>
      <c r="AA8" s="286" t="s">
        <v>649</v>
      </c>
      <c r="AD8" s="288">
        <v>2</v>
      </c>
      <c r="AE8" s="288">
        <v>6</v>
      </c>
    </row>
    <row r="9" spans="1:31">
      <c r="A9" s="294" t="s">
        <v>597</v>
      </c>
      <c r="B9" s="295"/>
      <c r="C9" s="295"/>
      <c r="D9" s="295"/>
      <c r="E9" s="295"/>
      <c r="H9" s="17"/>
      <c r="I9" s="287" t="s">
        <v>592</v>
      </c>
      <c r="J9" s="287"/>
      <c r="K9" s="287"/>
      <c r="L9" s="287"/>
      <c r="N9" s="298" t="s">
        <v>613</v>
      </c>
      <c r="O9" s="24"/>
      <c r="P9" s="24"/>
      <c r="Q9" s="2"/>
      <c r="U9" s="299" t="s">
        <v>630</v>
      </c>
      <c r="V9" s="295"/>
      <c r="W9" s="295"/>
      <c r="X9" s="295"/>
      <c r="Y9" s="295"/>
      <c r="AA9" s="290" t="s">
        <v>650</v>
      </c>
      <c r="AB9" s="291"/>
      <c r="AC9" s="291"/>
      <c r="AD9" s="293">
        <v>0</v>
      </c>
      <c r="AE9" s="293">
        <v>50</v>
      </c>
    </row>
    <row r="10" spans="1:31">
      <c r="A10" s="294" t="s">
        <v>598</v>
      </c>
      <c r="B10" s="295"/>
      <c r="C10" s="295"/>
      <c r="D10" s="295"/>
      <c r="E10" s="295"/>
      <c r="H10" s="17"/>
      <c r="I10" s="294" t="s">
        <v>593</v>
      </c>
      <c r="J10" s="24"/>
      <c r="K10" s="17"/>
      <c r="L10" s="17"/>
      <c r="M10" s="17"/>
      <c r="N10" s="17"/>
      <c r="O10" s="17"/>
      <c r="P10" s="17"/>
      <c r="Q10"/>
      <c r="U10" s="299" t="s">
        <v>631</v>
      </c>
      <c r="V10" s="295"/>
      <c r="W10" s="295"/>
      <c r="X10" s="295"/>
      <c r="Y10" s="295"/>
      <c r="AA10" s="286" t="s">
        <v>651</v>
      </c>
      <c r="AD10" s="288">
        <v>2</v>
      </c>
      <c r="AE10" s="288">
        <v>30</v>
      </c>
    </row>
    <row r="11" spans="1:31">
      <c r="A11" s="294" t="s">
        <v>599</v>
      </c>
      <c r="B11" s="295"/>
      <c r="C11" s="295"/>
      <c r="D11" s="295"/>
      <c r="E11" s="295"/>
      <c r="H11" s="17"/>
      <c r="I11" s="294" t="s">
        <v>594</v>
      </c>
      <c r="J11" s="24"/>
      <c r="K11" s="17"/>
      <c r="L11" s="17"/>
      <c r="M11" s="17"/>
      <c r="N11" s="287" t="s">
        <v>624</v>
      </c>
      <c r="O11" s="287"/>
      <c r="P11" s="287"/>
      <c r="Q11" s="287"/>
      <c r="R11" s="287"/>
      <c r="S11" s="287"/>
      <c r="U11" s="294" t="s">
        <v>632</v>
      </c>
      <c r="V11" s="295"/>
      <c r="W11" s="295"/>
      <c r="X11" s="295"/>
      <c r="Y11" s="295"/>
      <c r="AA11" s="290" t="s">
        <v>652</v>
      </c>
      <c r="AB11" s="291"/>
      <c r="AC11" s="291"/>
      <c r="AD11" s="293">
        <v>1</v>
      </c>
      <c r="AE11" s="293">
        <v>15</v>
      </c>
    </row>
    <row r="12" spans="1:31">
      <c r="A12" s="294" t="s">
        <v>600</v>
      </c>
      <c r="B12" s="295"/>
      <c r="C12" s="295"/>
      <c r="D12" s="295"/>
      <c r="E12" s="295"/>
      <c r="H12" s="17"/>
      <c r="I12" s="294" t="s">
        <v>595</v>
      </c>
      <c r="J12" s="295"/>
      <c r="N12" s="294">
        <v>1</v>
      </c>
      <c r="O12" s="295" t="s">
        <v>625</v>
      </c>
      <c r="P12" s="295"/>
      <c r="Q12" s="295"/>
      <c r="U12" s="299" t="s">
        <v>633</v>
      </c>
      <c r="V12" s="295"/>
      <c r="W12" s="295"/>
      <c r="X12" s="295"/>
      <c r="Y12" s="295"/>
      <c r="AA12" s="286" t="s">
        <v>653</v>
      </c>
      <c r="AD12" s="288">
        <v>1</v>
      </c>
      <c r="AE12" s="288">
        <v>20</v>
      </c>
    </row>
    <row r="13" spans="1:31">
      <c r="N13" s="294">
        <v>2</v>
      </c>
      <c r="O13" s="295" t="s">
        <v>626</v>
      </c>
      <c r="P13" s="295"/>
      <c r="Q13" s="295"/>
      <c r="U13" s="294" t="s">
        <v>634</v>
      </c>
      <c r="V13" s="295"/>
      <c r="W13" s="295"/>
      <c r="X13" s="295"/>
      <c r="Y13" s="295"/>
      <c r="AA13" s="290" t="s">
        <v>654</v>
      </c>
      <c r="AB13" s="291"/>
      <c r="AC13" s="291"/>
      <c r="AD13" s="293">
        <v>1</v>
      </c>
      <c r="AE13" s="293">
        <v>10</v>
      </c>
    </row>
    <row r="14" spans="1:31">
      <c r="A14" s="287" t="s">
        <v>667</v>
      </c>
      <c r="B14" s="287"/>
      <c r="C14" s="287"/>
      <c r="D14" s="287"/>
      <c r="E14" s="287"/>
      <c r="F14" s="287"/>
      <c r="G14" s="287"/>
      <c r="I14" s="287"/>
      <c r="J14" s="287"/>
      <c r="K14" s="287"/>
      <c r="L14" s="287"/>
      <c r="N14" s="294">
        <v>3</v>
      </c>
      <c r="O14" s="295" t="s">
        <v>627</v>
      </c>
      <c r="P14" s="295"/>
      <c r="Q14" s="295"/>
      <c r="U14" s="294" t="s">
        <v>635</v>
      </c>
      <c r="V14" s="295"/>
      <c r="W14" s="295"/>
      <c r="X14" s="295"/>
      <c r="Y14" s="295"/>
      <c r="AA14" s="286" t="s">
        <v>655</v>
      </c>
      <c r="AD14" s="288">
        <v>0</v>
      </c>
      <c r="AE14" s="288">
        <v>15</v>
      </c>
    </row>
    <row r="15" spans="1:31">
      <c r="A15" s="292" t="s">
        <v>514</v>
      </c>
      <c r="B15" s="289"/>
      <c r="C15" s="289"/>
      <c r="D15" s="289"/>
      <c r="E15" s="289"/>
      <c r="F15" s="289"/>
      <c r="G15" s="289"/>
      <c r="I15" s="294"/>
      <c r="J15" s="24"/>
      <c r="K15" s="24"/>
      <c r="L15" s="295"/>
      <c r="U15" s="294" t="s">
        <v>636</v>
      </c>
      <c r="V15" s="295"/>
      <c r="W15" s="295"/>
      <c r="X15" s="295"/>
      <c r="Y15" s="295"/>
      <c r="AA15" s="290" t="s">
        <v>664</v>
      </c>
      <c r="AB15" s="291"/>
      <c r="AC15" s="291"/>
      <c r="AD15" s="293">
        <v>1</v>
      </c>
      <c r="AE15" s="293">
        <v>2</v>
      </c>
    </row>
    <row r="16" spans="1:31">
      <c r="A16" s="292" t="s">
        <v>487</v>
      </c>
      <c r="B16" s="289"/>
      <c r="C16" s="289"/>
      <c r="D16" s="289"/>
      <c r="E16" s="289"/>
      <c r="F16" s="289"/>
      <c r="G16" s="289"/>
      <c r="I16" s="294"/>
      <c r="J16" s="24"/>
      <c r="K16" s="24"/>
      <c r="L16" s="295"/>
      <c r="N16" s="287" t="s">
        <v>610</v>
      </c>
      <c r="O16" s="287"/>
      <c r="P16" s="287" t="s">
        <v>619</v>
      </c>
      <c r="Q16" s="287"/>
      <c r="R16" s="287"/>
      <c r="S16" s="287"/>
      <c r="U16" s="294" t="s">
        <v>637</v>
      </c>
      <c r="V16" s="295"/>
      <c r="W16" s="295"/>
      <c r="X16" s="295"/>
      <c r="Y16" s="295"/>
      <c r="AA16" s="286" t="s">
        <v>656</v>
      </c>
      <c r="AD16" s="288">
        <v>0</v>
      </c>
      <c r="AE16" s="288">
        <v>5</v>
      </c>
    </row>
    <row r="17" spans="1:31">
      <c r="A17" s="292" t="s">
        <v>515</v>
      </c>
      <c r="B17" s="289"/>
      <c r="C17" s="289"/>
      <c r="D17" s="289"/>
      <c r="E17" s="289"/>
      <c r="F17" s="289"/>
      <c r="G17" s="289"/>
      <c r="I17" s="294"/>
      <c r="J17" s="295"/>
      <c r="K17" s="295"/>
      <c r="L17" s="295"/>
      <c r="N17" s="298" t="s">
        <v>614</v>
      </c>
      <c r="O17" s="295"/>
      <c r="P17" s="295" t="s">
        <v>620</v>
      </c>
      <c r="Q17" s="295"/>
      <c r="U17" s="294" t="s">
        <v>638</v>
      </c>
      <c r="V17" s="295"/>
      <c r="W17" s="295"/>
      <c r="X17" s="295"/>
      <c r="Y17" s="295"/>
      <c r="AA17" s="290" t="s">
        <v>657</v>
      </c>
      <c r="AB17" s="291"/>
      <c r="AC17" s="291"/>
      <c r="AD17" s="293">
        <v>2</v>
      </c>
      <c r="AE17" s="293">
        <v>20</v>
      </c>
    </row>
    <row r="18" spans="1:31">
      <c r="A18" s="292" t="s">
        <v>488</v>
      </c>
      <c r="B18" s="289"/>
      <c r="C18" s="289"/>
      <c r="D18" s="289"/>
      <c r="E18" s="289"/>
      <c r="F18" s="289"/>
      <c r="G18" s="289"/>
      <c r="I18" s="294"/>
      <c r="J18" s="295"/>
      <c r="K18" s="295"/>
      <c r="L18" s="295"/>
      <c r="N18" s="298" t="s">
        <v>615</v>
      </c>
      <c r="O18" s="295"/>
      <c r="P18" s="295" t="s">
        <v>52</v>
      </c>
      <c r="Q18" s="295"/>
      <c r="U18" s="299" t="s">
        <v>639</v>
      </c>
      <c r="V18" s="295"/>
      <c r="W18" s="295"/>
      <c r="X18" s="295"/>
      <c r="Y18" s="295"/>
      <c r="AA18" s="286" t="s">
        <v>658</v>
      </c>
      <c r="AD18" s="288">
        <v>1</v>
      </c>
      <c r="AE18" s="288">
        <v>15</v>
      </c>
    </row>
    <row r="19" spans="1:31">
      <c r="A19" s="292" t="s">
        <v>489</v>
      </c>
      <c r="B19" s="289"/>
      <c r="C19" s="289"/>
      <c r="D19" s="289"/>
      <c r="E19" s="289"/>
      <c r="F19" s="289"/>
      <c r="G19" s="289"/>
      <c r="I19" s="294"/>
      <c r="J19" s="295"/>
      <c r="K19" s="295"/>
      <c r="L19" s="295"/>
      <c r="N19" s="298" t="s">
        <v>616</v>
      </c>
      <c r="O19" s="295"/>
      <c r="P19" s="295" t="s">
        <v>53</v>
      </c>
      <c r="Q19" s="295"/>
      <c r="U19" s="294" t="s">
        <v>640</v>
      </c>
      <c r="V19" s="295"/>
      <c r="W19" s="295"/>
      <c r="X19" s="295"/>
      <c r="Y19" s="295"/>
      <c r="AA19" s="290" t="s">
        <v>659</v>
      </c>
      <c r="AB19" s="291"/>
      <c r="AC19" s="291"/>
      <c r="AD19" s="293">
        <v>0</v>
      </c>
      <c r="AE19" s="293">
        <v>5</v>
      </c>
    </row>
    <row r="20" spans="1:31">
      <c r="N20" s="294" t="s">
        <v>617</v>
      </c>
      <c r="O20" s="295"/>
      <c r="P20" s="295" t="s">
        <v>54</v>
      </c>
      <c r="Q20" s="295"/>
      <c r="U20" s="294" t="s">
        <v>675</v>
      </c>
      <c r="V20" s="295"/>
      <c r="W20" s="295"/>
      <c r="X20" s="295"/>
      <c r="Y20" s="295"/>
      <c r="AA20" s="286" t="s">
        <v>665</v>
      </c>
      <c r="AD20" s="288">
        <v>1</v>
      </c>
      <c r="AE20" s="288">
        <v>2</v>
      </c>
    </row>
    <row r="21" spans="1:31">
      <c r="A21" s="287"/>
      <c r="B21" s="287"/>
      <c r="C21" s="287"/>
      <c r="D21" s="287"/>
      <c r="E21" s="287"/>
      <c r="F21" s="287"/>
      <c r="G21" s="287"/>
      <c r="I21" s="287" t="s">
        <v>602</v>
      </c>
      <c r="J21" s="287"/>
      <c r="K21" s="287"/>
      <c r="L21" s="287"/>
      <c r="N21" s="294" t="s">
        <v>618</v>
      </c>
      <c r="O21" s="295"/>
      <c r="P21" s="295" t="s">
        <v>55</v>
      </c>
      <c r="Q21" s="295"/>
      <c r="U21" s="286"/>
      <c r="AA21" s="290" t="s">
        <v>660</v>
      </c>
      <c r="AB21" s="291"/>
      <c r="AC21" s="291"/>
      <c r="AD21" s="293">
        <v>0</v>
      </c>
      <c r="AE21" s="293">
        <v>30</v>
      </c>
    </row>
    <row r="22" spans="1:31">
      <c r="A22" s="294"/>
      <c r="B22" s="295"/>
      <c r="C22" s="295"/>
      <c r="D22" s="296"/>
      <c r="E22" s="295"/>
      <c r="F22" s="295"/>
      <c r="G22" s="295"/>
      <c r="I22" s="294" t="s">
        <v>603</v>
      </c>
      <c r="J22" s="295"/>
      <c r="K22" s="295"/>
      <c r="L22" s="295"/>
      <c r="N22" s="294" t="s">
        <v>56</v>
      </c>
      <c r="O22" s="295"/>
      <c r="P22" s="295" t="s">
        <v>56</v>
      </c>
      <c r="Q22" s="295"/>
      <c r="U22" s="287" t="s">
        <v>672</v>
      </c>
      <c r="V22" s="287"/>
      <c r="W22" s="287" t="s">
        <v>671</v>
      </c>
      <c r="X22" s="287" t="s">
        <v>506</v>
      </c>
      <c r="Y22" s="287"/>
      <c r="AA22" s="286" t="s">
        <v>661</v>
      </c>
      <c r="AD22" s="288">
        <v>1</v>
      </c>
      <c r="AE22" s="288">
        <v>20</v>
      </c>
    </row>
    <row r="23" spans="1:31">
      <c r="A23" s="294"/>
      <c r="B23" s="295"/>
      <c r="C23" s="295"/>
      <c r="D23" s="296"/>
      <c r="E23" s="295"/>
      <c r="F23" s="295"/>
      <c r="G23" s="295"/>
      <c r="I23" s="294" t="s">
        <v>604</v>
      </c>
      <c r="J23" s="295"/>
      <c r="K23" s="295"/>
      <c r="L23" s="295"/>
      <c r="U23" s="295" t="s">
        <v>29</v>
      </c>
      <c r="V23" s="295"/>
      <c r="W23" s="296">
        <v>3</v>
      </c>
      <c r="X23" s="296" t="s">
        <v>458</v>
      </c>
      <c r="Y23" s="297" t="s">
        <v>83</v>
      </c>
      <c r="AA23" s="290" t="s">
        <v>662</v>
      </c>
      <c r="AB23" s="291"/>
      <c r="AC23" s="291"/>
      <c r="AD23" s="293">
        <v>0</v>
      </c>
      <c r="AE23" s="293">
        <v>10</v>
      </c>
    </row>
    <row r="24" spans="1:31">
      <c r="A24" s="294"/>
      <c r="B24" s="295"/>
      <c r="C24" s="295"/>
      <c r="D24" s="295"/>
      <c r="E24" s="295"/>
      <c r="F24" s="295"/>
      <c r="G24" s="295"/>
      <c r="I24" s="294" t="s">
        <v>605</v>
      </c>
      <c r="J24" s="295"/>
      <c r="K24" s="295"/>
      <c r="L24" s="295"/>
      <c r="N24" s="287" t="s">
        <v>668</v>
      </c>
      <c r="O24" s="287"/>
      <c r="P24" s="287"/>
      <c r="Q24" s="287"/>
      <c r="R24" s="287"/>
      <c r="S24" s="287"/>
      <c r="U24" s="295" t="s">
        <v>30</v>
      </c>
      <c r="V24" s="295"/>
      <c r="W24" s="296">
        <v>6</v>
      </c>
      <c r="X24" s="296" t="s">
        <v>459</v>
      </c>
      <c r="Y24" s="297" t="s">
        <v>90</v>
      </c>
      <c r="AA24" s="286" t="s">
        <v>663</v>
      </c>
      <c r="AD24" s="288">
        <v>1</v>
      </c>
      <c r="AE24" s="288">
        <v>3</v>
      </c>
    </row>
    <row r="25" spans="1:31">
      <c r="A25" s="294"/>
      <c r="B25" s="295"/>
      <c r="C25" s="295"/>
      <c r="D25" s="295"/>
      <c r="E25" s="295"/>
      <c r="F25" s="295"/>
      <c r="G25" s="295"/>
      <c r="I25" s="294" t="s">
        <v>606</v>
      </c>
      <c r="J25" s="295"/>
      <c r="K25" s="295"/>
      <c r="L25" s="295"/>
      <c r="N25" s="294" t="s">
        <v>669</v>
      </c>
      <c r="O25" s="295"/>
      <c r="P25" s="295"/>
      <c r="Q25" s="295"/>
      <c r="U25" s="295" t="s">
        <v>32</v>
      </c>
      <c r="V25" s="295"/>
      <c r="W25" s="296">
        <v>10</v>
      </c>
      <c r="X25" s="296" t="s">
        <v>460</v>
      </c>
      <c r="Y25" s="297" t="s">
        <v>89</v>
      </c>
    </row>
    <row r="26" spans="1:31">
      <c r="A26" s="294"/>
      <c r="B26" s="295"/>
      <c r="C26" s="295"/>
      <c r="D26" s="295"/>
      <c r="E26" s="297"/>
      <c r="F26" s="295"/>
      <c r="G26" s="295"/>
      <c r="N26" s="294" t="s">
        <v>670</v>
      </c>
      <c r="O26" s="295"/>
      <c r="P26" s="295"/>
      <c r="Q26" s="295"/>
      <c r="U26" s="295" t="s">
        <v>33</v>
      </c>
      <c r="V26" s="295"/>
      <c r="W26" s="296">
        <v>15</v>
      </c>
      <c r="X26" s="296" t="s">
        <v>505</v>
      </c>
      <c r="Y26" s="297" t="s">
        <v>72</v>
      </c>
    </row>
    <row r="27" spans="1:31">
      <c r="A27" s="294"/>
      <c r="B27" s="295"/>
      <c r="C27" s="295"/>
      <c r="D27" s="295"/>
      <c r="E27" s="297"/>
      <c r="F27" s="295"/>
      <c r="G27" s="295"/>
      <c r="N27" s="286"/>
    </row>
    <row r="28" spans="1:31">
      <c r="A28" s="294"/>
      <c r="B28" s="295"/>
      <c r="C28" s="295"/>
      <c r="D28" s="295"/>
      <c r="E28" s="297"/>
      <c r="F28" s="295"/>
      <c r="G28" s="295"/>
    </row>
  </sheetData>
  <pageMargins left="0.25" right="0.25" top="0.75" bottom="0.75" header="0.3" footer="0.3"/>
  <pageSetup paperSize="8" scale="70" orientation="landscape"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DA8272-F27F-FE49-93DE-E61703798A3F}">
  <sheetPr codeName="Taul8"/>
  <dimension ref="A1:D32"/>
  <sheetViews>
    <sheetView workbookViewId="0">
      <selection activeCell="B23" sqref="B23"/>
    </sheetView>
  </sheetViews>
  <sheetFormatPr defaultColWidth="10.33203125" defaultRowHeight="14.4"/>
  <cols>
    <col min="1" max="1" width="5.33203125" bestFit="1" customWidth="1"/>
    <col min="2" max="3" width="46.44140625" style="172" customWidth="1"/>
    <col min="4" max="4" width="53.44140625" style="172" customWidth="1"/>
  </cols>
  <sheetData>
    <row r="1" spans="1:4">
      <c r="B1" s="172" t="s">
        <v>406</v>
      </c>
      <c r="C1" s="172" t="s">
        <v>426</v>
      </c>
    </row>
    <row r="2" spans="1:4" ht="28.8">
      <c r="A2" s="174">
        <v>1</v>
      </c>
      <c r="B2" s="175" t="s">
        <v>405</v>
      </c>
      <c r="C2" s="170"/>
      <c r="D2" s="170"/>
    </row>
    <row r="3" spans="1:4" ht="29.4">
      <c r="A3" s="173">
        <f>A2+1</f>
        <v>2</v>
      </c>
      <c r="B3" s="175" t="s">
        <v>407</v>
      </c>
      <c r="D3" s="171"/>
    </row>
    <row r="4" spans="1:4" ht="43.8">
      <c r="A4" s="173">
        <f t="shared" ref="A4:A21" si="0">A3+1</f>
        <v>3</v>
      </c>
      <c r="B4" s="175" t="s">
        <v>408</v>
      </c>
      <c r="D4" s="171"/>
    </row>
    <row r="5" spans="1:4" ht="29.4">
      <c r="A5" s="173">
        <f t="shared" si="0"/>
        <v>4</v>
      </c>
      <c r="B5" s="175" t="s">
        <v>409</v>
      </c>
      <c r="D5" s="171"/>
    </row>
    <row r="6" spans="1:4" ht="18">
      <c r="A6" s="173">
        <f t="shared" si="0"/>
        <v>5</v>
      </c>
      <c r="B6" s="175" t="s">
        <v>410</v>
      </c>
      <c r="D6" s="171"/>
    </row>
    <row r="7" spans="1:4" ht="29.4">
      <c r="A7" s="173">
        <f t="shared" si="0"/>
        <v>6</v>
      </c>
      <c r="B7" s="175" t="s">
        <v>411</v>
      </c>
      <c r="D7" s="171"/>
    </row>
    <row r="8" spans="1:4" ht="29.4">
      <c r="A8" s="173">
        <f>A7+1</f>
        <v>7</v>
      </c>
      <c r="B8" s="175" t="s">
        <v>412</v>
      </c>
      <c r="D8" s="171"/>
    </row>
    <row r="9" spans="1:4" ht="29.4">
      <c r="A9" s="173">
        <f t="shared" si="0"/>
        <v>8</v>
      </c>
      <c r="B9" s="175" t="s">
        <v>413</v>
      </c>
      <c r="D9" s="171"/>
    </row>
    <row r="10" spans="1:4" ht="29.4">
      <c r="A10" s="173">
        <f t="shared" si="0"/>
        <v>9</v>
      </c>
      <c r="B10" s="175" t="s">
        <v>414</v>
      </c>
      <c r="D10" s="171"/>
    </row>
    <row r="11" spans="1:4" ht="29.4">
      <c r="A11" s="173">
        <f t="shared" si="0"/>
        <v>10</v>
      </c>
      <c r="B11" s="175" t="s">
        <v>415</v>
      </c>
      <c r="D11" s="171"/>
    </row>
    <row r="12" spans="1:4" ht="29.4">
      <c r="A12" s="173">
        <f t="shared" si="0"/>
        <v>11</v>
      </c>
      <c r="B12" s="175" t="s">
        <v>416</v>
      </c>
      <c r="D12" s="171"/>
    </row>
    <row r="13" spans="1:4" ht="43.8">
      <c r="A13" s="173">
        <f t="shared" si="0"/>
        <v>12</v>
      </c>
      <c r="B13" s="175" t="s">
        <v>417</v>
      </c>
      <c r="D13" s="171"/>
    </row>
    <row r="14" spans="1:4" ht="29.4">
      <c r="A14" s="173">
        <f t="shared" si="0"/>
        <v>13</v>
      </c>
      <c r="B14" s="175" t="s">
        <v>418</v>
      </c>
      <c r="D14" s="171"/>
    </row>
    <row r="15" spans="1:4" ht="29.4">
      <c r="A15" s="173">
        <f t="shared" si="0"/>
        <v>14</v>
      </c>
      <c r="B15" s="175" t="s">
        <v>419</v>
      </c>
      <c r="D15" s="171"/>
    </row>
    <row r="16" spans="1:4" ht="18">
      <c r="A16" s="173">
        <f t="shared" si="0"/>
        <v>15</v>
      </c>
      <c r="B16" s="175" t="s">
        <v>420</v>
      </c>
      <c r="D16" s="171"/>
    </row>
    <row r="17" spans="1:4" ht="29.4">
      <c r="A17" s="173">
        <f t="shared" si="0"/>
        <v>16</v>
      </c>
      <c r="B17" s="175" t="s">
        <v>421</v>
      </c>
      <c r="D17" s="171"/>
    </row>
    <row r="18" spans="1:4" ht="18">
      <c r="A18" s="173">
        <f t="shared" si="0"/>
        <v>17</v>
      </c>
      <c r="B18" s="175" t="s">
        <v>422</v>
      </c>
      <c r="D18" s="171"/>
    </row>
    <row r="19" spans="1:4" ht="18">
      <c r="A19" s="173">
        <f t="shared" si="0"/>
        <v>18</v>
      </c>
      <c r="B19" s="175" t="s">
        <v>423</v>
      </c>
    </row>
    <row r="20" spans="1:4" ht="18">
      <c r="A20" s="173">
        <f t="shared" si="0"/>
        <v>19</v>
      </c>
      <c r="B20" s="175" t="s">
        <v>424</v>
      </c>
    </row>
    <row r="21" spans="1:4" ht="29.4">
      <c r="A21" s="173">
        <f t="shared" si="0"/>
        <v>20</v>
      </c>
      <c r="B21" s="175" t="s">
        <v>425</v>
      </c>
    </row>
    <row r="22" spans="1:4" ht="18">
      <c r="A22" s="173"/>
      <c r="B22" s="175"/>
    </row>
    <row r="23" spans="1:4" ht="18">
      <c r="A23" s="173"/>
      <c r="B23" s="175" t="s">
        <v>431</v>
      </c>
    </row>
    <row r="24" spans="1:4" ht="18">
      <c r="A24" s="173"/>
    </row>
    <row r="25" spans="1:4" ht="18">
      <c r="A25" s="173"/>
    </row>
    <row r="26" spans="1:4" ht="18">
      <c r="A26" s="173"/>
    </row>
    <row r="27" spans="1:4" ht="18">
      <c r="A27" s="173"/>
    </row>
    <row r="28" spans="1:4" ht="18">
      <c r="A28" s="173"/>
    </row>
    <row r="29" spans="1:4" ht="18">
      <c r="A29" s="173"/>
    </row>
    <row r="30" spans="1:4" ht="18">
      <c r="A30" s="173"/>
    </row>
    <row r="31" spans="1:4" ht="18">
      <c r="A31" s="173"/>
    </row>
    <row r="32" spans="1:4" ht="18">
      <c r="A32" s="173"/>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DCE8D2-52D8-5440-BFD7-DED57A8AAAB2}">
  <sheetPr codeName="Taul13"/>
  <dimension ref="A2:I24"/>
  <sheetViews>
    <sheetView workbookViewId="0">
      <selection activeCell="I5" sqref="I5:I12"/>
    </sheetView>
  </sheetViews>
  <sheetFormatPr defaultColWidth="8.5546875" defaultRowHeight="14.4"/>
  <cols>
    <col min="2" max="2" width="14.44140625" bestFit="1" customWidth="1"/>
  </cols>
  <sheetData>
    <row r="2" spans="1:9" ht="18">
      <c r="B2" s="39" t="s">
        <v>159</v>
      </c>
      <c r="E2" s="39" t="s">
        <v>160</v>
      </c>
      <c r="H2" s="39" t="s">
        <v>161</v>
      </c>
    </row>
    <row r="3" spans="1:9">
      <c r="B3" s="14" t="s">
        <v>280</v>
      </c>
      <c r="C3" s="14" t="s">
        <v>281</v>
      </c>
      <c r="E3" s="14" t="s">
        <v>280</v>
      </c>
      <c r="F3" s="14" t="s">
        <v>281</v>
      </c>
    </row>
    <row r="4" spans="1:9">
      <c r="A4">
        <v>1</v>
      </c>
      <c r="B4" s="92" t="s">
        <v>365</v>
      </c>
      <c r="C4" t="s">
        <v>382</v>
      </c>
      <c r="E4" t="s">
        <v>311</v>
      </c>
      <c r="F4" t="s">
        <v>296</v>
      </c>
      <c r="H4" t="s">
        <v>299</v>
      </c>
      <c r="I4" t="s">
        <v>316</v>
      </c>
    </row>
    <row r="5" spans="1:9">
      <c r="A5">
        <v>2</v>
      </c>
      <c r="B5" s="92" t="s">
        <v>375</v>
      </c>
      <c r="C5" t="s">
        <v>383</v>
      </c>
      <c r="E5" t="s">
        <v>295</v>
      </c>
      <c r="F5" t="s">
        <v>308</v>
      </c>
      <c r="H5" t="s">
        <v>302</v>
      </c>
      <c r="I5" t="s">
        <v>320</v>
      </c>
    </row>
    <row r="6" spans="1:9">
      <c r="A6">
        <v>3</v>
      </c>
      <c r="B6" s="92" t="s">
        <v>376</v>
      </c>
      <c r="C6" t="s">
        <v>384</v>
      </c>
      <c r="E6" t="s">
        <v>312</v>
      </c>
      <c r="F6" t="s">
        <v>297</v>
      </c>
      <c r="H6" t="s">
        <v>300</v>
      </c>
      <c r="I6" t="s">
        <v>319</v>
      </c>
    </row>
    <row r="7" spans="1:9">
      <c r="A7">
        <v>4</v>
      </c>
      <c r="B7" s="92" t="s">
        <v>366</v>
      </c>
      <c r="C7" t="s">
        <v>385</v>
      </c>
      <c r="E7" t="s">
        <v>308</v>
      </c>
      <c r="F7" t="s">
        <v>304</v>
      </c>
      <c r="H7" t="s">
        <v>301</v>
      </c>
      <c r="I7" t="s">
        <v>303</v>
      </c>
    </row>
    <row r="8" spans="1:9">
      <c r="A8">
        <v>5</v>
      </c>
      <c r="B8" s="92" t="s">
        <v>367</v>
      </c>
      <c r="C8" t="s">
        <v>386</v>
      </c>
      <c r="E8" t="s">
        <v>309</v>
      </c>
      <c r="F8" t="s">
        <v>310</v>
      </c>
      <c r="I8" t="s">
        <v>304</v>
      </c>
    </row>
    <row r="9" spans="1:9">
      <c r="A9">
        <v>6</v>
      </c>
      <c r="B9" s="92" t="s">
        <v>377</v>
      </c>
      <c r="C9" t="s">
        <v>387</v>
      </c>
      <c r="E9" t="s">
        <v>313</v>
      </c>
      <c r="F9" t="s">
        <v>306</v>
      </c>
      <c r="I9" t="s">
        <v>305</v>
      </c>
    </row>
    <row r="10" spans="1:9">
      <c r="A10">
        <v>7</v>
      </c>
      <c r="B10" s="92" t="s">
        <v>378</v>
      </c>
      <c r="C10" t="s">
        <v>388</v>
      </c>
      <c r="E10" t="s">
        <v>314</v>
      </c>
      <c r="F10" t="s">
        <v>307</v>
      </c>
      <c r="I10" t="s">
        <v>298</v>
      </c>
    </row>
    <row r="11" spans="1:9">
      <c r="A11">
        <v>8</v>
      </c>
      <c r="B11" s="92" t="s">
        <v>368</v>
      </c>
      <c r="C11" t="s">
        <v>389</v>
      </c>
      <c r="E11" t="s">
        <v>315</v>
      </c>
      <c r="I11" t="s">
        <v>318</v>
      </c>
    </row>
    <row r="12" spans="1:9">
      <c r="A12">
        <v>9</v>
      </c>
      <c r="B12" s="92" t="s">
        <v>379</v>
      </c>
      <c r="C12" t="s">
        <v>390</v>
      </c>
      <c r="I12" t="s">
        <v>317</v>
      </c>
    </row>
    <row r="13" spans="1:9">
      <c r="A13">
        <v>10</v>
      </c>
      <c r="B13" s="92" t="s">
        <v>369</v>
      </c>
      <c r="C13" t="s">
        <v>391</v>
      </c>
    </row>
    <row r="14" spans="1:9">
      <c r="A14">
        <v>11</v>
      </c>
      <c r="B14" s="92" t="s">
        <v>370</v>
      </c>
      <c r="C14" t="s">
        <v>392</v>
      </c>
    </row>
    <row r="15" spans="1:9">
      <c r="A15">
        <v>12</v>
      </c>
      <c r="B15" s="92" t="s">
        <v>371</v>
      </c>
      <c r="C15" t="s">
        <v>397</v>
      </c>
    </row>
    <row r="16" spans="1:9">
      <c r="A16">
        <v>13</v>
      </c>
      <c r="B16" s="92" t="s">
        <v>380</v>
      </c>
      <c r="C16" t="s">
        <v>398</v>
      </c>
    </row>
    <row r="17" spans="1:3">
      <c r="A17">
        <v>14</v>
      </c>
      <c r="B17" s="92" t="s">
        <v>372</v>
      </c>
      <c r="C17" t="s">
        <v>393</v>
      </c>
    </row>
    <row r="18" spans="1:3">
      <c r="A18">
        <v>15</v>
      </c>
      <c r="B18" s="92" t="s">
        <v>373</v>
      </c>
      <c r="C18" t="s">
        <v>394</v>
      </c>
    </row>
    <row r="19" spans="1:3">
      <c r="A19">
        <v>16</v>
      </c>
      <c r="B19" s="92" t="s">
        <v>381</v>
      </c>
      <c r="C19" t="s">
        <v>399</v>
      </c>
    </row>
    <row r="20" spans="1:3">
      <c r="A20">
        <v>17</v>
      </c>
      <c r="B20" s="92" t="s">
        <v>295</v>
      </c>
      <c r="C20" t="s">
        <v>395</v>
      </c>
    </row>
    <row r="21" spans="1:3">
      <c r="A21">
        <v>10</v>
      </c>
      <c r="B21" s="93" t="s">
        <v>374</v>
      </c>
      <c r="C21" t="s">
        <v>396</v>
      </c>
    </row>
    <row r="23" spans="1:3" ht="20.399999999999999">
      <c r="B23" s="165" t="str">
        <f ca="1">INDEX(B4:B21,RANDBETWEEN(1,COUNTA(B4:B21)),1)</f>
        <v>sokeutettu</v>
      </c>
    </row>
    <row r="24" spans="1:3" ht="20.399999999999999">
      <c r="B24" s="165" t="str">
        <f ca="1">INDEX(C4:C21,RANDBETWEEN(1,COUNTA(C4:C21)),1)</f>
        <v>Poissaoleva</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6406E7-A3DF-C249-8F55-28D21DEFDE55}">
  <sheetPr codeName="Taul15"/>
  <dimension ref="A1:AC41"/>
  <sheetViews>
    <sheetView zoomScale="136" workbookViewId="0">
      <selection activeCell="V29" sqref="V29"/>
    </sheetView>
  </sheetViews>
  <sheetFormatPr defaultColWidth="4.44140625" defaultRowHeight="14.4"/>
  <sheetData>
    <row r="1" spans="1:29">
      <c r="B1" t="s">
        <v>96</v>
      </c>
      <c r="I1" t="s">
        <v>97</v>
      </c>
    </row>
    <row r="2" spans="1:29">
      <c r="A2" s="34"/>
      <c r="B2" s="34" t="s">
        <v>98</v>
      </c>
      <c r="C2" s="34"/>
      <c r="D2" s="34"/>
      <c r="E2" s="34"/>
      <c r="F2" s="34"/>
      <c r="G2" s="34"/>
      <c r="H2" s="34"/>
      <c r="I2" s="34" t="s">
        <v>99</v>
      </c>
      <c r="J2" s="34"/>
      <c r="K2" s="34"/>
      <c r="L2" s="34"/>
      <c r="M2" s="34"/>
      <c r="N2" s="34"/>
      <c r="O2" s="34"/>
      <c r="P2" s="34"/>
      <c r="Q2" s="34"/>
    </row>
    <row r="3" spans="1:29">
      <c r="A3">
        <v>1</v>
      </c>
      <c r="B3" t="s">
        <v>100</v>
      </c>
      <c r="H3">
        <v>1</v>
      </c>
      <c r="I3" t="s">
        <v>101</v>
      </c>
    </row>
    <row r="4" spans="1:29">
      <c r="A4">
        <v>2</v>
      </c>
      <c r="B4" t="s">
        <v>102</v>
      </c>
      <c r="H4">
        <v>2</v>
      </c>
      <c r="I4" t="s">
        <v>103</v>
      </c>
    </row>
    <row r="5" spans="1:29">
      <c r="A5">
        <v>3</v>
      </c>
      <c r="B5" t="s">
        <v>104</v>
      </c>
      <c r="H5">
        <v>3</v>
      </c>
      <c r="I5" t="s">
        <v>105</v>
      </c>
    </row>
    <row r="6" spans="1:29">
      <c r="A6">
        <v>4</v>
      </c>
      <c r="B6" t="s">
        <v>106</v>
      </c>
      <c r="H6">
        <v>4</v>
      </c>
      <c r="I6" t="s">
        <v>107</v>
      </c>
    </row>
    <row r="7" spans="1:29">
      <c r="A7">
        <v>5</v>
      </c>
      <c r="B7" t="s">
        <v>108</v>
      </c>
      <c r="H7">
        <v>5</v>
      </c>
      <c r="I7" t="s">
        <v>109</v>
      </c>
    </row>
    <row r="8" spans="1:29">
      <c r="A8">
        <v>6</v>
      </c>
      <c r="B8" t="s">
        <v>110</v>
      </c>
      <c r="H8">
        <v>6</v>
      </c>
      <c r="I8" t="s">
        <v>111</v>
      </c>
    </row>
    <row r="9" spans="1:29">
      <c r="T9">
        <f ca="1">RANDBETWEEN(1,6)</f>
        <v>6</v>
      </c>
      <c r="V9" t="str">
        <f ca="1">VLOOKUP(T9,A3:B8,2)</f>
        <v>Kuningas</v>
      </c>
      <c r="AA9" t="s">
        <v>1557</v>
      </c>
    </row>
    <row r="10" spans="1:29">
      <c r="A10" s="35"/>
      <c r="B10" s="35" t="s">
        <v>112</v>
      </c>
      <c r="C10" s="35"/>
      <c r="D10" s="35"/>
      <c r="E10" s="35"/>
      <c r="F10" s="35"/>
      <c r="G10" s="35"/>
      <c r="H10" s="35"/>
      <c r="I10" s="35" t="s">
        <v>113</v>
      </c>
      <c r="J10" s="35"/>
      <c r="K10" s="35"/>
      <c r="L10" s="35"/>
      <c r="M10" s="35"/>
      <c r="N10" s="35"/>
      <c r="O10" s="35"/>
      <c r="P10" s="35"/>
      <c r="Q10" s="35"/>
      <c r="V10" t="s">
        <v>112</v>
      </c>
    </row>
    <row r="11" spans="1:29">
      <c r="A11">
        <v>1</v>
      </c>
      <c r="B11" t="s">
        <v>114</v>
      </c>
      <c r="H11">
        <v>1</v>
      </c>
      <c r="I11" t="s">
        <v>115</v>
      </c>
      <c r="T11">
        <f ca="1">RANDBETWEEN(1,6)</f>
        <v>5</v>
      </c>
      <c r="V11" t="str">
        <f ca="1">VLOOKUP(T11,A11:B16,2)</f>
        <v>Tutkimaan</v>
      </c>
    </row>
    <row r="12" spans="1:29">
      <c r="A12">
        <v>2</v>
      </c>
      <c r="B12" t="s">
        <v>116</v>
      </c>
      <c r="H12">
        <v>2</v>
      </c>
      <c r="I12" t="s">
        <v>117</v>
      </c>
      <c r="T12">
        <f ca="1">RANDBETWEEN(1,6)</f>
        <v>3</v>
      </c>
      <c r="V12" t="str">
        <f ca="1">VLOOKUP(T12,A19:B24,2)</f>
        <v>Taikuri</v>
      </c>
    </row>
    <row r="13" spans="1:29">
      <c r="A13">
        <v>3</v>
      </c>
      <c r="B13" t="s">
        <v>118</v>
      </c>
      <c r="H13">
        <v>3</v>
      </c>
      <c r="I13" t="s">
        <v>118</v>
      </c>
      <c r="V13" s="441" t="s">
        <v>139</v>
      </c>
    </row>
    <row r="14" spans="1:29">
      <c r="A14">
        <v>4</v>
      </c>
      <c r="B14" t="s">
        <v>119</v>
      </c>
      <c r="H14">
        <v>4</v>
      </c>
      <c r="I14" t="s">
        <v>120</v>
      </c>
      <c r="T14">
        <f ca="1">RANDBETWEEN(1,6)</f>
        <v>6</v>
      </c>
      <c r="V14" t="str">
        <f ca="1">VLOOKUP(T14,A27:B32,2)</f>
        <v xml:space="preserve">Kilpaileva ryhmä palkkasotureita  </v>
      </c>
    </row>
    <row r="15" spans="1:29">
      <c r="A15">
        <v>5</v>
      </c>
      <c r="B15" t="s">
        <v>121</v>
      </c>
      <c r="H15">
        <v>5</v>
      </c>
      <c r="I15" t="s">
        <v>122</v>
      </c>
    </row>
    <row r="16" spans="1:29">
      <c r="A16">
        <v>6</v>
      </c>
      <c r="B16" t="s">
        <v>123</v>
      </c>
      <c r="H16">
        <v>6</v>
      </c>
      <c r="I16" t="s">
        <v>124</v>
      </c>
      <c r="T16">
        <f ca="1">RANDBETWEEN(1,6)</f>
        <v>2</v>
      </c>
      <c r="V16" t="str">
        <f ca="1">VLOOKUP(T16,H3:I8,2)</f>
        <v>Kuolleen jumalan kultistit</v>
      </c>
      <c r="AC16" t="s">
        <v>113</v>
      </c>
    </row>
    <row r="17" spans="1:22">
      <c r="T17">
        <f ca="1">RANDBETWEEN(1,6)</f>
        <v>4</v>
      </c>
      <c r="V17" t="str">
        <f ca="1">VLOOKUP(T17,H11:I16,2)</f>
        <v>Vallata</v>
      </c>
    </row>
    <row r="18" spans="1:22">
      <c r="A18" s="36"/>
      <c r="B18" s="36" t="s">
        <v>125</v>
      </c>
      <c r="C18" s="36"/>
      <c r="D18" s="36"/>
      <c r="E18" s="36"/>
      <c r="F18" s="36"/>
      <c r="G18" s="36"/>
      <c r="H18" s="36"/>
      <c r="I18" s="36" t="s">
        <v>126</v>
      </c>
      <c r="J18" s="36"/>
      <c r="K18" s="36"/>
      <c r="L18" s="36"/>
      <c r="M18" s="36"/>
      <c r="N18" s="36"/>
      <c r="O18" s="36"/>
      <c r="P18" s="36"/>
      <c r="Q18" s="36"/>
      <c r="T18">
        <f ca="1">RANDBETWEEN(1,6)</f>
        <v>2</v>
      </c>
      <c r="V18" t="str">
        <f ca="1">VLOOKUP(T18,H19:I24,2)</f>
        <v>Portin taivaaseen / helvettiin</v>
      </c>
    </row>
    <row r="19" spans="1:22">
      <c r="A19">
        <v>1</v>
      </c>
      <c r="B19" t="s">
        <v>127</v>
      </c>
      <c r="H19">
        <v>1</v>
      </c>
      <c r="I19" t="s">
        <v>128</v>
      </c>
      <c r="V19" s="441" t="s">
        <v>140</v>
      </c>
    </row>
    <row r="20" spans="1:22">
      <c r="A20">
        <v>2</v>
      </c>
      <c r="B20" t="s">
        <v>129</v>
      </c>
      <c r="H20">
        <v>2</v>
      </c>
      <c r="I20" t="s">
        <v>130</v>
      </c>
      <c r="T20">
        <f ca="1">RANDBETWEEN(1,6)</f>
        <v>1</v>
      </c>
      <c r="V20" t="str">
        <f ca="1">VLOOKUP(T20,H27:I32,2)</f>
        <v>Tuhoaa maailman</v>
      </c>
    </row>
    <row r="21" spans="1:22">
      <c r="A21">
        <v>3</v>
      </c>
      <c r="B21" t="s">
        <v>131</v>
      </c>
      <c r="H21">
        <v>3</v>
      </c>
      <c r="I21" t="s">
        <v>132</v>
      </c>
    </row>
    <row r="22" spans="1:22">
      <c r="A22">
        <v>4</v>
      </c>
      <c r="B22" t="s">
        <v>133</v>
      </c>
      <c r="H22">
        <v>4</v>
      </c>
      <c r="I22" t="s">
        <v>134</v>
      </c>
    </row>
    <row r="23" spans="1:22">
      <c r="A23">
        <v>5</v>
      </c>
      <c r="B23" t="s">
        <v>135</v>
      </c>
      <c r="H23">
        <v>5</v>
      </c>
      <c r="I23" t="s">
        <v>136</v>
      </c>
    </row>
    <row r="24" spans="1:22">
      <c r="A24">
        <v>6</v>
      </c>
      <c r="B24" t="s">
        <v>137</v>
      </c>
      <c r="H24">
        <v>6</v>
      </c>
      <c r="I24" t="s">
        <v>138</v>
      </c>
    </row>
    <row r="26" spans="1:22">
      <c r="A26" s="37"/>
      <c r="B26" s="37" t="s">
        <v>139</v>
      </c>
      <c r="C26" s="37"/>
      <c r="D26" s="37"/>
      <c r="E26" s="37"/>
      <c r="F26" s="37"/>
      <c r="G26" s="37"/>
      <c r="H26" s="37"/>
      <c r="I26" s="37" t="s">
        <v>140</v>
      </c>
      <c r="J26" s="37"/>
      <c r="K26" s="37"/>
      <c r="L26" s="37"/>
      <c r="M26" s="37"/>
      <c r="N26" s="37"/>
      <c r="O26" s="37"/>
      <c r="P26" s="37"/>
      <c r="Q26" s="37"/>
    </row>
    <row r="27" spans="1:22">
      <c r="A27">
        <v>1</v>
      </c>
      <c r="B27" t="s">
        <v>141</v>
      </c>
      <c r="H27">
        <v>1</v>
      </c>
      <c r="I27" t="s">
        <v>142</v>
      </c>
    </row>
    <row r="28" spans="1:22">
      <c r="A28">
        <v>2</v>
      </c>
      <c r="B28" t="s">
        <v>143</v>
      </c>
      <c r="H28">
        <v>2</v>
      </c>
      <c r="I28" t="s">
        <v>144</v>
      </c>
    </row>
    <row r="29" spans="1:22">
      <c r="A29">
        <v>3</v>
      </c>
      <c r="B29" t="s">
        <v>145</v>
      </c>
      <c r="H29">
        <v>3</v>
      </c>
      <c r="I29" t="s">
        <v>146</v>
      </c>
    </row>
    <row r="30" spans="1:22">
      <c r="A30">
        <v>4</v>
      </c>
      <c r="B30" t="s">
        <v>147</v>
      </c>
      <c r="H30">
        <v>4</v>
      </c>
      <c r="I30" t="s">
        <v>148</v>
      </c>
    </row>
    <row r="31" spans="1:22">
      <c r="A31">
        <v>5</v>
      </c>
      <c r="B31" t="s">
        <v>149</v>
      </c>
      <c r="H31">
        <v>5</v>
      </c>
      <c r="I31" t="s">
        <v>150</v>
      </c>
    </row>
    <row r="32" spans="1:22">
      <c r="A32">
        <v>6</v>
      </c>
      <c r="B32" t="s">
        <v>151</v>
      </c>
      <c r="H32">
        <v>6</v>
      </c>
      <c r="I32" t="s">
        <v>152</v>
      </c>
    </row>
    <row r="33" spans="1:17">
      <c r="B33" t="s">
        <v>153</v>
      </c>
    </row>
    <row r="35" spans="1:17">
      <c r="A35" t="s">
        <v>154</v>
      </c>
      <c r="H35" t="s">
        <v>155</v>
      </c>
    </row>
    <row r="36" spans="1:17">
      <c r="A36" s="34"/>
      <c r="B36" s="34" t="s">
        <v>1462</v>
      </c>
      <c r="C36" s="34"/>
      <c r="D36" s="34"/>
      <c r="E36" s="34"/>
      <c r="F36" s="34"/>
      <c r="G36" s="34"/>
      <c r="H36" s="34"/>
      <c r="I36" s="34" t="s">
        <v>111</v>
      </c>
      <c r="J36" s="34"/>
      <c r="K36" s="34"/>
      <c r="L36" s="34"/>
      <c r="M36" s="34"/>
      <c r="N36" s="34"/>
      <c r="O36" s="34"/>
      <c r="P36" s="34"/>
      <c r="Q36" s="34"/>
    </row>
    <row r="37" spans="1:17">
      <c r="B37" t="s">
        <v>1463</v>
      </c>
    </row>
    <row r="38" spans="1:17">
      <c r="A38" s="35"/>
      <c r="B38" s="35" t="s">
        <v>1464</v>
      </c>
      <c r="C38" s="35"/>
      <c r="D38" s="35"/>
      <c r="E38" s="35"/>
      <c r="F38" s="35"/>
      <c r="G38" s="35"/>
      <c r="H38" s="35"/>
      <c r="I38" s="35" t="s">
        <v>156</v>
      </c>
      <c r="J38" s="35"/>
      <c r="K38" s="35"/>
      <c r="L38" s="35"/>
      <c r="M38" s="35"/>
      <c r="N38" s="35"/>
      <c r="O38" s="35"/>
      <c r="P38" s="35"/>
      <c r="Q38" s="35"/>
    </row>
    <row r="39" spans="1:17">
      <c r="A39" s="36"/>
      <c r="B39" s="36" t="s">
        <v>1465</v>
      </c>
      <c r="C39" s="36"/>
      <c r="D39" s="36"/>
      <c r="E39" s="36"/>
      <c r="F39" s="36"/>
      <c r="G39" s="36"/>
      <c r="H39" s="36"/>
      <c r="I39" s="36" t="s">
        <v>157</v>
      </c>
      <c r="J39" s="36"/>
      <c r="K39" s="36"/>
      <c r="L39" s="36"/>
      <c r="M39" s="36"/>
      <c r="N39" s="36"/>
      <c r="O39" s="36"/>
      <c r="P39" s="36"/>
      <c r="Q39" s="36"/>
    </row>
    <row r="41" spans="1:17">
      <c r="A41" s="37"/>
      <c r="B41" s="37"/>
      <c r="C41" s="37"/>
      <c r="D41" s="37"/>
      <c r="E41" s="37"/>
      <c r="F41" s="37"/>
      <c r="G41" s="37"/>
      <c r="H41" s="37"/>
      <c r="I41" s="37" t="s">
        <v>158</v>
      </c>
      <c r="J41" s="37"/>
      <c r="K41" s="37"/>
      <c r="L41" s="37"/>
      <c r="M41" s="37"/>
      <c r="N41" s="37"/>
      <c r="O41" s="37"/>
      <c r="P41" s="37"/>
      <c r="Q41" s="37"/>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D17D8-F58F-40AF-82AD-18AEFBE23CCB}">
  <sheetPr>
    <pageSetUpPr fitToPage="1"/>
  </sheetPr>
  <dimension ref="A1:AZ112"/>
  <sheetViews>
    <sheetView topLeftCell="A21" zoomScale="90" zoomScaleNormal="90" workbookViewId="0">
      <selection activeCell="AA57" sqref="AA57:AZ83"/>
    </sheetView>
  </sheetViews>
  <sheetFormatPr defaultColWidth="4.44140625" defaultRowHeight="14.4"/>
  <cols>
    <col min="1" max="3" width="4.44140625" style="17"/>
    <col min="4" max="4" width="5.33203125" style="17" customWidth="1"/>
    <col min="5" max="34" width="4.44140625" style="17"/>
    <col min="35" max="35" width="4.44140625" style="11"/>
    <col min="36" max="16384" width="4.44140625" style="17"/>
  </cols>
  <sheetData>
    <row r="1" spans="1:52">
      <c r="A1" s="24"/>
      <c r="T1" s="24"/>
      <c r="U1" s="24"/>
      <c r="V1" s="24"/>
      <c r="W1" s="24"/>
      <c r="X1" s="24"/>
      <c r="Y1" s="24"/>
      <c r="Z1" s="24"/>
      <c r="AB1" s="366" t="s">
        <v>1290</v>
      </c>
      <c r="AC1" s="24"/>
      <c r="AD1" s="25" t="s">
        <v>2140</v>
      </c>
      <c r="AE1" s="25"/>
      <c r="AF1" s="25"/>
      <c r="AG1" s="25"/>
      <c r="AH1" s="25"/>
      <c r="AI1" s="255"/>
      <c r="AJ1" s="25"/>
      <c r="AK1" s="25"/>
      <c r="AL1" s="24"/>
      <c r="AM1" s="366" t="s">
        <v>516</v>
      </c>
      <c r="AN1" s="24"/>
      <c r="AO1" s="370">
        <v>17</v>
      </c>
      <c r="AP1" s="896"/>
      <c r="AQ1" s="255"/>
      <c r="AR1" s="25"/>
      <c r="AS1" s="753"/>
      <c r="AT1" s="24"/>
      <c r="AU1" s="24"/>
      <c r="AV1" s="24"/>
      <c r="AW1" s="24"/>
      <c r="AX1" s="24"/>
      <c r="AY1" s="24"/>
      <c r="AZ1" s="24"/>
    </row>
    <row r="2" spans="1:52">
      <c r="A2" s="24"/>
      <c r="B2" s="366" t="s">
        <v>1290</v>
      </c>
      <c r="C2" s="24"/>
      <c r="D2" s="25"/>
      <c r="E2" s="25"/>
      <c r="F2" s="25"/>
      <c r="G2" s="25"/>
      <c r="H2" s="25"/>
      <c r="I2" s="25"/>
      <c r="J2" s="25"/>
      <c r="K2" s="25"/>
      <c r="L2" s="24"/>
      <c r="M2" s="366" t="s">
        <v>516</v>
      </c>
      <c r="N2" s="24"/>
      <c r="O2" s="370"/>
      <c r="P2" s="831"/>
      <c r="Q2" s="255"/>
      <c r="R2" s="25"/>
      <c r="S2" s="753"/>
      <c r="T2" s="24"/>
      <c r="U2" s="24"/>
      <c r="V2" s="24"/>
      <c r="W2" s="24"/>
      <c r="X2" s="24"/>
      <c r="Y2" s="24"/>
      <c r="Z2" s="24"/>
      <c r="AB2" s="366" t="s">
        <v>1291</v>
      </c>
      <c r="AC2" s="24"/>
      <c r="AD2" s="209" t="s">
        <v>2141</v>
      </c>
      <c r="AE2" s="209"/>
      <c r="AF2" s="209"/>
      <c r="AG2" s="879"/>
      <c r="AH2" s="879"/>
      <c r="AI2" s="894"/>
      <c r="AJ2" s="209"/>
      <c r="AK2" s="209"/>
      <c r="AL2" s="24"/>
      <c r="AM2" s="366" t="s">
        <v>1304</v>
      </c>
      <c r="AN2" s="24"/>
      <c r="AO2" s="209" t="s">
        <v>2138</v>
      </c>
      <c r="AP2" s="209"/>
      <c r="AQ2" s="209"/>
      <c r="AR2" s="209"/>
      <c r="AS2" s="732"/>
      <c r="AT2" s="24"/>
      <c r="AU2" s="24"/>
      <c r="AV2" s="24"/>
      <c r="AW2" s="24"/>
      <c r="AX2" s="24"/>
      <c r="AY2" s="24"/>
      <c r="AZ2" s="24"/>
    </row>
    <row r="3" spans="1:52">
      <c r="A3" s="24"/>
      <c r="B3" s="366" t="s">
        <v>1291</v>
      </c>
      <c r="C3" s="24"/>
      <c r="D3" s="209"/>
      <c r="E3" s="209"/>
      <c r="F3" s="209"/>
      <c r="G3" s="987"/>
      <c r="H3" s="987"/>
      <c r="I3" s="987"/>
      <c r="J3" s="209"/>
      <c r="K3" s="209"/>
      <c r="L3" s="24"/>
      <c r="M3" s="366" t="s">
        <v>1304</v>
      </c>
      <c r="N3" s="24"/>
      <c r="O3" s="209"/>
      <c r="P3" s="209"/>
      <c r="Q3" s="209"/>
      <c r="R3" s="209"/>
      <c r="S3" s="732"/>
      <c r="T3" s="24"/>
      <c r="U3" s="24"/>
      <c r="V3" s="24"/>
      <c r="W3" s="24"/>
      <c r="X3" s="24"/>
      <c r="Y3" s="24"/>
      <c r="Z3" s="24"/>
      <c r="AB3" s="365" t="s">
        <v>536</v>
      </c>
      <c r="AC3" s="24"/>
      <c r="AD3" s="879" t="s">
        <v>2142</v>
      </c>
      <c r="AE3" s="879"/>
      <c r="AF3" s="879"/>
      <c r="AG3" s="752"/>
      <c r="AH3" s="752"/>
      <c r="AI3" s="897"/>
      <c r="AJ3" s="693"/>
      <c r="AK3" s="693"/>
      <c r="AL3" s="24"/>
      <c r="AM3" s="366" t="s">
        <v>1297</v>
      </c>
      <c r="AN3" s="24"/>
      <c r="AO3" s="987" t="s">
        <v>3</v>
      </c>
      <c r="AP3" s="987"/>
      <c r="AQ3" s="987"/>
      <c r="AR3" s="987"/>
      <c r="AS3" s="24"/>
      <c r="AT3" s="24"/>
      <c r="AU3" s="24"/>
      <c r="AV3" s="24"/>
      <c r="AW3" s="24"/>
      <c r="AX3" s="24"/>
      <c r="AY3" s="24"/>
      <c r="AZ3" s="24"/>
    </row>
    <row r="4" spans="1:52">
      <c r="A4" s="24"/>
      <c r="B4" s="365" t="s">
        <v>536</v>
      </c>
      <c r="C4" s="24"/>
      <c r="D4" s="987"/>
      <c r="E4" s="987"/>
      <c r="F4" s="987"/>
      <c r="G4" s="752" t="s">
        <v>182</v>
      </c>
      <c r="H4" s="752"/>
      <c r="I4" s="693"/>
      <c r="J4" s="693"/>
      <c r="K4" s="693"/>
      <c r="L4" s="24"/>
      <c r="M4" s="366" t="s">
        <v>1297</v>
      </c>
      <c r="N4" s="24"/>
      <c r="O4" s="987"/>
      <c r="P4" s="987"/>
      <c r="Q4" s="987"/>
      <c r="R4" s="987"/>
      <c r="S4" s="24"/>
      <c r="T4" s="24"/>
      <c r="U4" s="24"/>
      <c r="V4" s="24"/>
      <c r="W4" s="24"/>
      <c r="X4" s="24"/>
      <c r="Y4" s="24"/>
      <c r="Z4" s="24"/>
      <c r="AB4" s="365"/>
      <c r="AC4" s="24"/>
      <c r="AD4" s="209"/>
      <c r="AE4" s="209"/>
      <c r="AF4" s="209"/>
      <c r="AG4" s="209"/>
      <c r="AH4" s="997"/>
      <c r="AI4" s="997"/>
      <c r="AJ4" s="997"/>
      <c r="AK4" s="841"/>
      <c r="AL4" s="24"/>
      <c r="AM4" s="366" t="s">
        <v>1305</v>
      </c>
      <c r="AN4" s="24"/>
      <c r="AO4" s="987" t="s">
        <v>1394</v>
      </c>
      <c r="AP4" s="987"/>
      <c r="AQ4" s="987"/>
      <c r="AR4" s="987"/>
      <c r="AS4" s="988"/>
      <c r="AT4" s="24"/>
      <c r="AU4" s="24"/>
      <c r="AV4" s="24"/>
      <c r="AW4" s="24"/>
      <c r="AX4" s="24"/>
      <c r="AY4" s="24"/>
      <c r="AZ4" s="24"/>
    </row>
    <row r="5" spans="1:52">
      <c r="A5" s="24"/>
      <c r="B5" s="365" t="s">
        <v>175</v>
      </c>
      <c r="C5" s="24"/>
      <c r="D5" s="209"/>
      <c r="E5" s="209"/>
      <c r="F5" s="209"/>
      <c r="G5" s="209"/>
      <c r="H5" s="997"/>
      <c r="I5" s="997"/>
      <c r="J5" s="997"/>
      <c r="K5" s="841"/>
      <c r="L5" s="24"/>
      <c r="M5" s="366" t="s">
        <v>1305</v>
      </c>
      <c r="N5" s="24"/>
      <c r="O5" s="987"/>
      <c r="P5" s="987"/>
      <c r="Q5" s="987"/>
      <c r="R5" s="987"/>
      <c r="S5" s="988"/>
      <c r="T5" s="24"/>
      <c r="U5" s="24"/>
      <c r="V5" s="24"/>
      <c r="W5" s="24"/>
      <c r="X5" s="24"/>
      <c r="Y5" s="24"/>
      <c r="Z5" s="24"/>
      <c r="AB5" s="24"/>
      <c r="AC5" s="24"/>
      <c r="AD5" s="24"/>
      <c r="AE5" s="24"/>
      <c r="AF5" s="24"/>
      <c r="AG5" s="24"/>
      <c r="AH5" s="24"/>
      <c r="AI5" s="621"/>
      <c r="AJ5" s="24"/>
      <c r="AK5" s="24"/>
      <c r="AL5" s="24"/>
      <c r="AM5" s="24"/>
      <c r="AN5" s="24"/>
      <c r="AO5" s="24"/>
      <c r="AP5" s="24"/>
      <c r="AQ5" s="24"/>
      <c r="AR5" s="24"/>
      <c r="AS5" s="24"/>
      <c r="AT5" s="24"/>
      <c r="AU5" s="24"/>
      <c r="AV5" s="24"/>
      <c r="AW5" s="24"/>
      <c r="AX5" s="24"/>
      <c r="AY5" s="24"/>
      <c r="AZ5" s="24"/>
    </row>
    <row r="6" spans="1:52">
      <c r="A6" s="24"/>
      <c r="B6" s="24"/>
      <c r="C6" s="24"/>
      <c r="D6" s="24"/>
      <c r="E6" s="24"/>
      <c r="F6" s="24"/>
      <c r="G6" s="24"/>
      <c r="H6" s="24"/>
      <c r="I6" s="24"/>
      <c r="J6" s="24"/>
      <c r="K6" s="24"/>
      <c r="L6" s="24"/>
      <c r="M6" s="24"/>
      <c r="N6" s="24"/>
      <c r="O6" s="24"/>
      <c r="P6" s="24"/>
      <c r="Q6" s="24"/>
      <c r="R6" s="24"/>
      <c r="S6" s="24"/>
      <c r="T6" s="24"/>
      <c r="U6" s="24"/>
      <c r="V6" s="24"/>
      <c r="W6" s="24"/>
      <c r="X6" s="24"/>
      <c r="Y6" s="24"/>
      <c r="Z6" s="24"/>
      <c r="AB6" s="867"/>
      <c r="AC6" s="853" t="s">
        <v>280</v>
      </c>
      <c r="AD6" s="854"/>
      <c r="AE6" s="867"/>
      <c r="AF6" s="840"/>
      <c r="AG6" s="840"/>
      <c r="AH6" s="871" t="s">
        <v>4</v>
      </c>
      <c r="AI6" s="621"/>
      <c r="AJ6" s="869" t="s">
        <v>2134</v>
      </c>
      <c r="AK6" s="870"/>
      <c r="AL6" s="870"/>
      <c r="AM6" s="870"/>
      <c r="AN6" s="870"/>
      <c r="AO6" s="870"/>
      <c r="AP6" s="870"/>
      <c r="AQ6" s="870"/>
      <c r="AR6" s="870"/>
      <c r="AS6" s="870"/>
      <c r="AT6" s="870"/>
      <c r="AU6" s="871" t="s">
        <v>1171</v>
      </c>
      <c r="AV6" s="870"/>
      <c r="AW6" s="870"/>
      <c r="AX6" s="872" t="s">
        <v>480</v>
      </c>
      <c r="AY6" s="870"/>
      <c r="AZ6" s="873" t="s">
        <v>2135</v>
      </c>
    </row>
    <row r="7" spans="1:52">
      <c r="A7" s="24"/>
      <c r="B7" s="837" t="s">
        <v>95</v>
      </c>
      <c r="C7" s="853" t="s">
        <v>2131</v>
      </c>
      <c r="D7" s="854"/>
      <c r="E7" s="867" t="s">
        <v>2137</v>
      </c>
      <c r="F7" s="840"/>
      <c r="G7" s="840"/>
      <c r="H7" s="838" t="s">
        <v>1171</v>
      </c>
      <c r="I7" s="24"/>
      <c r="J7" s="869" t="s">
        <v>2134</v>
      </c>
      <c r="K7" s="870"/>
      <c r="L7" s="870"/>
      <c r="M7" s="870"/>
      <c r="N7" s="870"/>
      <c r="O7" s="870"/>
      <c r="P7" s="870"/>
      <c r="Q7" s="870"/>
      <c r="R7" s="870"/>
      <c r="S7" s="870"/>
      <c r="T7" s="870"/>
      <c r="U7" s="871" t="s">
        <v>1171</v>
      </c>
      <c r="V7" s="870"/>
      <c r="W7" s="870"/>
      <c r="X7" s="872" t="s">
        <v>480</v>
      </c>
      <c r="Y7" s="870"/>
      <c r="Z7" s="873" t="s">
        <v>2135</v>
      </c>
      <c r="AB7" s="836" t="s">
        <v>95</v>
      </c>
      <c r="AC7" s="1113" t="s">
        <v>196</v>
      </c>
      <c r="AD7" s="1113"/>
      <c r="AE7" s="1113"/>
      <c r="AF7" s="851"/>
      <c r="AG7" s="851"/>
      <c r="AH7" s="851"/>
      <c r="AI7" s="621"/>
      <c r="AJ7" s="436" t="s">
        <v>1320</v>
      </c>
      <c r="AK7" s="843"/>
      <c r="AL7" s="845"/>
      <c r="AM7" s="845"/>
      <c r="AN7" s="845"/>
      <c r="AO7" s="845"/>
      <c r="AP7" s="845"/>
      <c r="AQ7" s="845"/>
      <c r="AR7" s="845"/>
      <c r="AS7" s="845"/>
      <c r="AT7" s="845"/>
      <c r="AU7" s="845"/>
      <c r="AV7" s="845"/>
      <c r="AW7" s="845"/>
      <c r="AX7" s="835" t="s">
        <v>83</v>
      </c>
      <c r="AY7" s="843"/>
      <c r="AZ7" s="844" t="s">
        <v>1322</v>
      </c>
    </row>
    <row r="8" spans="1:52">
      <c r="A8" s="24"/>
      <c r="B8" s="836" t="s">
        <v>13</v>
      </c>
      <c r="C8" s="1113"/>
      <c r="D8" s="1113"/>
      <c r="E8" s="1113"/>
      <c r="F8" s="851"/>
      <c r="G8" s="851"/>
      <c r="H8" s="851"/>
      <c r="I8" s="24"/>
      <c r="J8" s="436" t="s">
        <v>1320</v>
      </c>
      <c r="K8" s="843"/>
      <c r="L8" s="845"/>
      <c r="M8" s="845"/>
      <c r="N8" s="845"/>
      <c r="O8" s="845"/>
      <c r="P8" s="845"/>
      <c r="Q8" s="845"/>
      <c r="R8" s="845"/>
      <c r="S8" s="845"/>
      <c r="T8" s="845"/>
      <c r="U8" s="845"/>
      <c r="V8" s="845"/>
      <c r="W8" s="845"/>
      <c r="X8" s="835" t="s">
        <v>83</v>
      </c>
      <c r="Y8" s="843"/>
      <c r="Z8" s="844" t="s">
        <v>1322</v>
      </c>
      <c r="AB8" s="836" t="s">
        <v>95</v>
      </c>
      <c r="AC8" s="852" t="s">
        <v>2143</v>
      </c>
      <c r="AD8" s="852"/>
      <c r="AE8" s="852"/>
      <c r="AF8" s="852"/>
      <c r="AG8" s="852"/>
      <c r="AH8" s="852"/>
      <c r="AI8" s="621"/>
      <c r="AJ8" s="436" t="s">
        <v>1321</v>
      </c>
      <c r="AK8" s="843"/>
      <c r="AL8" s="846"/>
      <c r="AM8" s="846"/>
      <c r="AN8" s="846"/>
      <c r="AO8" s="846"/>
      <c r="AP8" s="846"/>
      <c r="AQ8" s="846"/>
      <c r="AR8" s="846"/>
      <c r="AS8" s="846"/>
      <c r="AT8" s="846"/>
      <c r="AU8" s="846"/>
      <c r="AV8" s="846"/>
      <c r="AW8" s="846"/>
      <c r="AX8" s="835" t="s">
        <v>83</v>
      </c>
      <c r="AY8" s="843"/>
      <c r="AZ8" s="844" t="s">
        <v>24</v>
      </c>
    </row>
    <row r="9" spans="1:52">
      <c r="A9" s="24"/>
      <c r="B9" s="836" t="s">
        <v>13</v>
      </c>
      <c r="C9" s="852"/>
      <c r="D9" s="852"/>
      <c r="E9" s="852"/>
      <c r="F9" s="852"/>
      <c r="G9" s="852"/>
      <c r="H9" s="852"/>
      <c r="I9" s="24"/>
      <c r="J9" s="436" t="s">
        <v>1321</v>
      </c>
      <c r="K9" s="843"/>
      <c r="L9" s="846"/>
      <c r="M9" s="846"/>
      <c r="N9" s="846"/>
      <c r="O9" s="846"/>
      <c r="P9" s="846"/>
      <c r="Q9" s="846"/>
      <c r="R9" s="846"/>
      <c r="S9" s="846"/>
      <c r="T9" s="846"/>
      <c r="U9" s="846"/>
      <c r="V9" s="846"/>
      <c r="W9" s="846"/>
      <c r="X9" s="835" t="s">
        <v>83</v>
      </c>
      <c r="Y9" s="843"/>
      <c r="Z9" s="844" t="s">
        <v>24</v>
      </c>
      <c r="AB9" s="241"/>
      <c r="AC9" s="24"/>
      <c r="AD9" s="24"/>
      <c r="AE9" s="24"/>
      <c r="AF9" s="24"/>
      <c r="AG9" s="24"/>
      <c r="AH9" s="24"/>
      <c r="AI9" s="621"/>
      <c r="AJ9" s="436" t="s">
        <v>11</v>
      </c>
      <c r="AK9" s="843"/>
      <c r="AL9" s="846"/>
      <c r="AM9" s="846"/>
      <c r="AN9" s="846"/>
      <c r="AO9" s="846"/>
      <c r="AP9" s="846"/>
      <c r="AQ9" s="846"/>
      <c r="AR9" s="846"/>
      <c r="AS9" s="846"/>
      <c r="AT9" s="846"/>
      <c r="AU9" s="846"/>
      <c r="AV9" s="846"/>
      <c r="AW9" s="846"/>
      <c r="AX9" s="835" t="s">
        <v>83</v>
      </c>
      <c r="AY9" s="843"/>
      <c r="AZ9" s="844" t="s">
        <v>25</v>
      </c>
    </row>
    <row r="10" spans="1:52">
      <c r="A10" s="24"/>
      <c r="B10" s="241"/>
      <c r="C10" s="24"/>
      <c r="D10" s="24"/>
      <c r="E10" s="24"/>
      <c r="F10" s="24"/>
      <c r="G10" s="24"/>
      <c r="H10" s="24"/>
      <c r="I10" s="24"/>
      <c r="J10" s="436" t="s">
        <v>11</v>
      </c>
      <c r="K10" s="843"/>
      <c r="L10" s="846"/>
      <c r="M10" s="846"/>
      <c r="N10" s="846"/>
      <c r="O10" s="846"/>
      <c r="P10" s="846"/>
      <c r="Q10" s="846"/>
      <c r="R10" s="846"/>
      <c r="S10" s="846"/>
      <c r="T10" s="846"/>
      <c r="U10" s="846"/>
      <c r="V10" s="846"/>
      <c r="W10" s="846"/>
      <c r="X10" s="835" t="s">
        <v>83</v>
      </c>
      <c r="Y10" s="843"/>
      <c r="Z10" s="844" t="s">
        <v>25</v>
      </c>
      <c r="AB10" s="867"/>
      <c r="AC10" s="839" t="s">
        <v>281</v>
      </c>
      <c r="AD10" s="840"/>
      <c r="AE10" s="868"/>
      <c r="AF10" s="840"/>
      <c r="AG10" s="840"/>
      <c r="AH10" s="871" t="s">
        <v>2200</v>
      </c>
      <c r="AI10" s="621"/>
      <c r="AJ10" s="436" t="s">
        <v>92</v>
      </c>
      <c r="AK10" s="843"/>
      <c r="AL10" s="846"/>
      <c r="AM10" s="846"/>
      <c r="AN10" s="846"/>
      <c r="AO10" s="846"/>
      <c r="AP10" s="846"/>
      <c r="AQ10" s="846"/>
      <c r="AR10" s="846"/>
      <c r="AS10" s="846"/>
      <c r="AT10" s="846"/>
      <c r="AU10" s="846"/>
      <c r="AV10" s="846"/>
      <c r="AW10" s="846"/>
      <c r="AX10" s="835" t="s">
        <v>83</v>
      </c>
      <c r="AY10" s="843"/>
      <c r="AZ10" s="844" t="s">
        <v>92</v>
      </c>
    </row>
    <row r="11" spans="1:52">
      <c r="A11" s="24"/>
      <c r="B11" s="837" t="s">
        <v>95</v>
      </c>
      <c r="C11" s="839" t="s">
        <v>579</v>
      </c>
      <c r="D11" s="840"/>
      <c r="E11" s="868" t="s">
        <v>281</v>
      </c>
      <c r="F11" s="840"/>
      <c r="G11" s="840"/>
      <c r="H11" s="838" t="s">
        <v>1171</v>
      </c>
      <c r="I11" s="24"/>
      <c r="J11" s="436" t="s">
        <v>92</v>
      </c>
      <c r="K11" s="843"/>
      <c r="L11" s="846"/>
      <c r="M11" s="846"/>
      <c r="N11" s="846"/>
      <c r="O11" s="846"/>
      <c r="P11" s="846"/>
      <c r="Q11" s="846"/>
      <c r="R11" s="846"/>
      <c r="S11" s="846"/>
      <c r="T11" s="846"/>
      <c r="U11" s="846"/>
      <c r="V11" s="846"/>
      <c r="W11" s="846"/>
      <c r="X11" s="835" t="s">
        <v>83</v>
      </c>
      <c r="Y11" s="843"/>
      <c r="Z11" s="844" t="s">
        <v>92</v>
      </c>
      <c r="AB11" s="836" t="s">
        <v>95</v>
      </c>
      <c r="AC11" s="1113" t="s">
        <v>45</v>
      </c>
      <c r="AD11" s="1113"/>
      <c r="AE11" s="1113"/>
      <c r="AF11" s="851"/>
      <c r="AG11" s="851"/>
      <c r="AH11" s="851"/>
      <c r="AI11" s="621"/>
      <c r="AJ11" s="436"/>
      <c r="AK11" s="436"/>
      <c r="AL11" s="436"/>
      <c r="AM11" s="436"/>
      <c r="AN11" s="436"/>
      <c r="AO11" s="436"/>
      <c r="AP11" s="436"/>
      <c r="AQ11" s="436"/>
      <c r="AR11" s="436"/>
      <c r="AS11" s="436"/>
      <c r="AT11" s="436"/>
      <c r="AU11" s="436"/>
      <c r="AV11" s="436"/>
      <c r="AW11" s="436"/>
      <c r="AX11" s="436"/>
      <c r="AY11" s="436"/>
      <c r="AZ11" s="436"/>
    </row>
    <row r="12" spans="1:52" ht="15.6">
      <c r="A12" s="24"/>
      <c r="B12" s="836" t="s">
        <v>13</v>
      </c>
      <c r="C12" s="1113"/>
      <c r="D12" s="1113"/>
      <c r="E12" s="1113"/>
      <c r="F12" s="851"/>
      <c r="G12" s="851"/>
      <c r="H12" s="851"/>
      <c r="I12" s="24"/>
      <c r="J12" s="436"/>
      <c r="K12" s="436"/>
      <c r="L12" s="436"/>
      <c r="M12" s="436"/>
      <c r="N12" s="436"/>
      <c r="O12" s="436"/>
      <c r="P12" s="436"/>
      <c r="Q12" s="436"/>
      <c r="R12" s="436"/>
      <c r="S12" s="436"/>
      <c r="T12" s="436"/>
      <c r="U12" s="436"/>
      <c r="V12" s="436"/>
      <c r="W12" s="436"/>
      <c r="X12" s="436"/>
      <c r="Y12" s="436"/>
      <c r="Z12" s="436"/>
      <c r="AB12" s="836" t="s">
        <v>95</v>
      </c>
      <c r="AC12" s="852" t="s">
        <v>2144</v>
      </c>
      <c r="AD12" s="852"/>
      <c r="AE12" s="852"/>
      <c r="AF12" s="852"/>
      <c r="AG12" s="852"/>
      <c r="AH12" s="852"/>
      <c r="AI12" s="621"/>
      <c r="AJ12" s="874" t="s">
        <v>1319</v>
      </c>
      <c r="AK12" s="875"/>
      <c r="AL12" s="875"/>
      <c r="AM12" s="875"/>
      <c r="AN12" s="875"/>
      <c r="AO12" s="875"/>
      <c r="AP12" s="875"/>
      <c r="AQ12" s="875"/>
      <c r="AR12" s="875"/>
      <c r="AS12" s="875"/>
      <c r="AT12" s="875"/>
      <c r="AU12" s="871" t="s">
        <v>1171</v>
      </c>
      <c r="AV12" s="875"/>
      <c r="AW12" s="875"/>
      <c r="AX12" s="876" t="s">
        <v>480</v>
      </c>
      <c r="AY12" s="877"/>
      <c r="AZ12" s="878" t="s">
        <v>508</v>
      </c>
    </row>
    <row r="13" spans="1:52" ht="15" customHeight="1">
      <c r="A13" s="24"/>
      <c r="B13" s="836" t="s">
        <v>13</v>
      </c>
      <c r="C13" s="852"/>
      <c r="D13" s="852"/>
      <c r="E13" s="852"/>
      <c r="F13" s="852"/>
      <c r="G13" s="852"/>
      <c r="H13" s="852"/>
      <c r="I13" s="24"/>
      <c r="J13" s="874" t="s">
        <v>1319</v>
      </c>
      <c r="K13" s="875"/>
      <c r="L13" s="875"/>
      <c r="M13" s="875"/>
      <c r="N13" s="875"/>
      <c r="O13" s="875"/>
      <c r="P13" s="875"/>
      <c r="Q13" s="875"/>
      <c r="R13" s="875"/>
      <c r="S13" s="875"/>
      <c r="T13" s="875"/>
      <c r="U13" s="871" t="s">
        <v>1171</v>
      </c>
      <c r="V13" s="875"/>
      <c r="W13" s="875"/>
      <c r="X13" s="876" t="s">
        <v>480</v>
      </c>
      <c r="Y13" s="877"/>
      <c r="Z13" s="878" t="s">
        <v>508</v>
      </c>
      <c r="AB13" s="241"/>
      <c r="AC13" s="24"/>
      <c r="AD13" s="24"/>
      <c r="AE13" s="24"/>
      <c r="AF13" s="24"/>
      <c r="AG13" s="24"/>
      <c r="AH13" s="24"/>
      <c r="AI13" s="621"/>
      <c r="AJ13" s="436" t="s">
        <v>1320</v>
      </c>
      <c r="AK13" s="843"/>
      <c r="AL13" s="845"/>
      <c r="AM13" s="845"/>
      <c r="AN13" s="845"/>
      <c r="AO13" s="845"/>
      <c r="AP13" s="845"/>
      <c r="AQ13" s="845"/>
      <c r="AR13" s="845"/>
      <c r="AS13" s="845"/>
      <c r="AT13" s="845"/>
      <c r="AU13" s="845"/>
      <c r="AV13" s="845"/>
      <c r="AW13" s="845"/>
      <c r="AX13" s="767" t="s">
        <v>83</v>
      </c>
      <c r="AY13" s="376"/>
      <c r="AZ13" s="282" t="s">
        <v>1322</v>
      </c>
    </row>
    <row r="14" spans="1:52">
      <c r="A14" s="24"/>
      <c r="B14" s="241"/>
      <c r="C14" s="24"/>
      <c r="D14" s="24"/>
      <c r="E14" s="24"/>
      <c r="F14" s="24"/>
      <c r="G14" s="24"/>
      <c r="H14" s="24"/>
      <c r="I14" s="24"/>
      <c r="J14" s="436" t="s">
        <v>1320</v>
      </c>
      <c r="K14" s="843"/>
      <c r="L14" s="845"/>
      <c r="M14" s="845"/>
      <c r="N14" s="845"/>
      <c r="O14" s="845"/>
      <c r="P14" s="845"/>
      <c r="Q14" s="845"/>
      <c r="R14" s="845"/>
      <c r="S14" s="845"/>
      <c r="T14" s="845"/>
      <c r="U14" s="845"/>
      <c r="V14" s="845"/>
      <c r="W14" s="845"/>
      <c r="X14" s="767" t="s">
        <v>83</v>
      </c>
      <c r="Y14" s="376"/>
      <c r="Z14" s="282" t="s">
        <v>1322</v>
      </c>
      <c r="AB14" s="867"/>
      <c r="AC14" s="839" t="s">
        <v>1784</v>
      </c>
      <c r="AD14" s="840"/>
      <c r="AE14" s="868"/>
      <c r="AF14" s="840"/>
      <c r="AG14" s="840"/>
      <c r="AH14" s="871" t="s">
        <v>2201</v>
      </c>
      <c r="AI14" s="621"/>
      <c r="AJ14" s="436" t="s">
        <v>1321</v>
      </c>
      <c r="AK14" s="843"/>
      <c r="AL14" s="846"/>
      <c r="AM14" s="846"/>
      <c r="AN14" s="846"/>
      <c r="AO14" s="846"/>
      <c r="AP14" s="846"/>
      <c r="AQ14" s="846"/>
      <c r="AR14" s="846"/>
      <c r="AS14" s="846"/>
      <c r="AT14" s="846"/>
      <c r="AU14" s="846"/>
      <c r="AV14" s="846"/>
      <c r="AW14" s="846"/>
      <c r="AX14" s="767" t="s">
        <v>83</v>
      </c>
      <c r="AY14" s="376"/>
      <c r="AZ14" s="282" t="s">
        <v>24</v>
      </c>
    </row>
    <row r="15" spans="1:52">
      <c r="A15" s="24"/>
      <c r="B15" s="837" t="s">
        <v>95</v>
      </c>
      <c r="C15" s="839" t="s">
        <v>2132</v>
      </c>
      <c r="D15" s="840"/>
      <c r="E15" s="868" t="s">
        <v>1784</v>
      </c>
      <c r="F15" s="840"/>
      <c r="G15" s="840"/>
      <c r="H15" s="838" t="s">
        <v>1171</v>
      </c>
      <c r="I15" s="24"/>
      <c r="J15" s="436" t="s">
        <v>1321</v>
      </c>
      <c r="K15" s="843"/>
      <c r="L15" s="846"/>
      <c r="M15" s="846"/>
      <c r="N15" s="846"/>
      <c r="O15" s="846"/>
      <c r="P15" s="846"/>
      <c r="Q15" s="846"/>
      <c r="R15" s="846"/>
      <c r="S15" s="846"/>
      <c r="T15" s="846"/>
      <c r="U15" s="846"/>
      <c r="V15" s="846"/>
      <c r="W15" s="846"/>
      <c r="X15" s="767" t="s">
        <v>83</v>
      </c>
      <c r="Y15" s="376"/>
      <c r="Z15" s="282" t="s">
        <v>24</v>
      </c>
      <c r="AB15" s="836" t="s">
        <v>95</v>
      </c>
      <c r="AC15" s="1113" t="s">
        <v>196</v>
      </c>
      <c r="AD15" s="1113"/>
      <c r="AE15" s="1113"/>
      <c r="AF15" s="851"/>
      <c r="AG15" s="851"/>
      <c r="AH15" s="851"/>
      <c r="AI15" s="621"/>
      <c r="AJ15" s="436" t="s">
        <v>11</v>
      </c>
      <c r="AK15" s="843"/>
      <c r="AL15" s="846"/>
      <c r="AM15" s="846"/>
      <c r="AN15" s="846"/>
      <c r="AO15" s="846"/>
      <c r="AP15" s="846"/>
      <c r="AQ15" s="846"/>
      <c r="AR15" s="846"/>
      <c r="AS15" s="846"/>
      <c r="AT15" s="846"/>
      <c r="AU15" s="846"/>
      <c r="AV15" s="846"/>
      <c r="AW15" s="846"/>
      <c r="AX15" s="767" t="s">
        <v>83</v>
      </c>
      <c r="AY15" s="376"/>
      <c r="AZ15" s="282" t="s">
        <v>25</v>
      </c>
    </row>
    <row r="16" spans="1:52">
      <c r="A16" s="24"/>
      <c r="B16" s="836" t="s">
        <v>13</v>
      </c>
      <c r="C16" s="1113"/>
      <c r="D16" s="1113"/>
      <c r="E16" s="1113"/>
      <c r="F16" s="851"/>
      <c r="G16" s="851"/>
      <c r="H16" s="851"/>
      <c r="I16" s="24"/>
      <c r="J16" s="436" t="s">
        <v>11</v>
      </c>
      <c r="K16" s="843"/>
      <c r="L16" s="846"/>
      <c r="M16" s="846"/>
      <c r="N16" s="846"/>
      <c r="O16" s="846"/>
      <c r="P16" s="846"/>
      <c r="Q16" s="846"/>
      <c r="R16" s="846"/>
      <c r="S16" s="846"/>
      <c r="T16" s="846"/>
      <c r="U16" s="846"/>
      <c r="V16" s="846"/>
      <c r="W16" s="846"/>
      <c r="X16" s="767" t="s">
        <v>83</v>
      </c>
      <c r="Y16" s="376"/>
      <c r="Z16" s="282" t="s">
        <v>25</v>
      </c>
      <c r="AB16" s="836" t="s">
        <v>95</v>
      </c>
      <c r="AC16" s="852" t="s">
        <v>2145</v>
      </c>
      <c r="AD16" s="852"/>
      <c r="AE16" s="852"/>
      <c r="AF16" s="852"/>
      <c r="AG16" s="852"/>
      <c r="AH16" s="852"/>
      <c r="AI16" s="621"/>
      <c r="AJ16" s="847"/>
      <c r="AK16" s="847"/>
      <c r="AL16" s="847"/>
      <c r="AM16" s="847"/>
      <c r="AN16" s="847"/>
      <c r="AO16" s="847"/>
      <c r="AP16" s="847"/>
      <c r="AQ16" s="847"/>
      <c r="AR16" s="847"/>
      <c r="AS16" s="847"/>
      <c r="AT16" s="847"/>
      <c r="AU16" s="847"/>
      <c r="AV16" s="847"/>
      <c r="AW16" s="847"/>
      <c r="AX16" s="847"/>
      <c r="AY16" s="847"/>
      <c r="AZ16" s="847"/>
    </row>
    <row r="17" spans="1:52" ht="15.6">
      <c r="A17" s="24"/>
      <c r="B17" s="836" t="s">
        <v>13</v>
      </c>
      <c r="C17" s="852"/>
      <c r="D17" s="852"/>
      <c r="E17" s="852"/>
      <c r="F17" s="852"/>
      <c r="G17" s="852"/>
      <c r="H17" s="852"/>
      <c r="I17" s="24"/>
      <c r="J17" s="847"/>
      <c r="K17" s="847"/>
      <c r="L17" s="847"/>
      <c r="M17" s="847"/>
      <c r="N17" s="847"/>
      <c r="O17" s="847"/>
      <c r="P17" s="847"/>
      <c r="Q17" s="847"/>
      <c r="R17" s="847"/>
      <c r="S17" s="847"/>
      <c r="T17" s="847"/>
      <c r="U17" s="847"/>
      <c r="V17" s="847"/>
      <c r="W17" s="847"/>
      <c r="X17" s="847"/>
      <c r="Y17" s="847"/>
      <c r="Z17" s="847"/>
      <c r="AB17" s="379" t="s">
        <v>173</v>
      </c>
      <c r="AC17" s="379"/>
      <c r="AD17" s="379"/>
      <c r="AE17" s="379"/>
      <c r="AF17" s="379"/>
      <c r="AG17" s="379"/>
      <c r="AH17" s="379"/>
      <c r="AI17" s="255" t="s">
        <v>2195</v>
      </c>
      <c r="AJ17" s="379" t="s">
        <v>2136</v>
      </c>
      <c r="AK17" s="379"/>
      <c r="AL17" s="379"/>
      <c r="AM17" s="379"/>
      <c r="AN17" s="379"/>
      <c r="AO17" s="379"/>
      <c r="AP17" s="379"/>
      <c r="AQ17" s="379"/>
      <c r="AR17" s="379"/>
      <c r="AS17" s="379"/>
      <c r="AT17" s="379"/>
      <c r="AU17" s="379"/>
      <c r="AV17" s="379" t="s">
        <v>506</v>
      </c>
      <c r="AW17" s="379"/>
      <c r="AX17" s="379"/>
      <c r="AY17" s="673"/>
      <c r="AZ17" s="396">
        <v>1</v>
      </c>
    </row>
    <row r="18" spans="1:52" ht="15.6">
      <c r="A18" s="24"/>
      <c r="B18" s="379" t="s">
        <v>173</v>
      </c>
      <c r="C18" s="379"/>
      <c r="D18" s="379"/>
      <c r="E18" s="379"/>
      <c r="F18" s="379"/>
      <c r="G18" s="379"/>
      <c r="H18" s="379"/>
      <c r="I18" s="24"/>
      <c r="J18" s="379" t="s">
        <v>2136</v>
      </c>
      <c r="K18" s="379"/>
      <c r="L18" s="379"/>
      <c r="M18" s="379"/>
      <c r="N18" s="379"/>
      <c r="O18" s="379"/>
      <c r="P18" s="379"/>
      <c r="Q18" s="379"/>
      <c r="R18" s="379"/>
      <c r="S18" s="379"/>
      <c r="T18" s="379"/>
      <c r="U18" s="379"/>
      <c r="V18" s="379" t="s">
        <v>506</v>
      </c>
      <c r="W18" s="379"/>
      <c r="X18" s="379"/>
      <c r="Y18" s="673" t="s">
        <v>1939</v>
      </c>
      <c r="Z18" s="396">
        <v>1</v>
      </c>
      <c r="AB18" s="836" t="s">
        <v>13</v>
      </c>
      <c r="AC18" s="890" t="s">
        <v>2159</v>
      </c>
      <c r="AD18" s="845"/>
      <c r="AE18" s="845"/>
      <c r="AF18" s="845"/>
      <c r="AG18" s="845"/>
      <c r="AH18" s="845"/>
      <c r="AI18" s="621">
        <v>0</v>
      </c>
      <c r="AJ18" s="848" t="s">
        <v>2198</v>
      </c>
      <c r="AK18" s="849"/>
      <c r="AL18" s="849"/>
      <c r="AM18" s="849"/>
      <c r="AN18" s="849"/>
      <c r="AO18" s="849"/>
      <c r="AP18" s="849"/>
      <c r="AQ18" s="849"/>
      <c r="AR18" s="849"/>
      <c r="AS18" s="849"/>
      <c r="AT18" s="849"/>
      <c r="AU18" s="850"/>
      <c r="AV18" s="855" t="s">
        <v>51</v>
      </c>
      <c r="AW18" s="849"/>
      <c r="AX18" s="849"/>
      <c r="AY18" s="856"/>
      <c r="AZ18" s="857" t="s">
        <v>95</v>
      </c>
    </row>
    <row r="19" spans="1:52">
      <c r="A19" s="24"/>
      <c r="B19" s="836" t="s">
        <v>13</v>
      </c>
      <c r="C19" s="845"/>
      <c r="D19" s="845"/>
      <c r="E19" s="845"/>
      <c r="F19" s="845"/>
      <c r="G19" s="845"/>
      <c r="H19" s="845"/>
      <c r="I19" s="24"/>
      <c r="J19" s="848"/>
      <c r="K19" s="849"/>
      <c r="L19" s="849"/>
      <c r="M19" s="849"/>
      <c r="N19" s="849"/>
      <c r="O19" s="849"/>
      <c r="P19" s="849"/>
      <c r="Q19" s="849"/>
      <c r="R19" s="849"/>
      <c r="S19" s="849"/>
      <c r="T19" s="849"/>
      <c r="U19" s="850"/>
      <c r="V19" s="855" t="s">
        <v>51</v>
      </c>
      <c r="W19" s="849"/>
      <c r="X19" s="849"/>
      <c r="Y19" s="856">
        <v>2</v>
      </c>
      <c r="Z19" s="857" t="s">
        <v>13</v>
      </c>
      <c r="AB19" s="836" t="s">
        <v>13</v>
      </c>
      <c r="AC19" s="846"/>
      <c r="AD19" s="846"/>
      <c r="AE19" s="846"/>
      <c r="AF19" s="846"/>
      <c r="AG19" s="846"/>
      <c r="AH19" s="846"/>
      <c r="AI19" s="621"/>
      <c r="AJ19" s="842"/>
      <c r="AK19" s="25"/>
      <c r="AL19" s="25"/>
      <c r="AM19" s="25"/>
      <c r="AN19" s="25"/>
      <c r="AO19" s="25"/>
      <c r="AP19" s="25"/>
      <c r="AQ19" s="25"/>
      <c r="AR19" s="25"/>
      <c r="AS19" s="25"/>
      <c r="AT19" s="25"/>
      <c r="AU19" s="266"/>
      <c r="AV19" s="858" t="s">
        <v>1334</v>
      </c>
      <c r="AW19" s="436"/>
      <c r="AX19" s="436"/>
      <c r="AY19" s="776"/>
      <c r="AZ19" s="859" t="s">
        <v>13</v>
      </c>
    </row>
    <row r="20" spans="1:52">
      <c r="A20" s="24"/>
      <c r="B20" s="836" t="s">
        <v>13</v>
      </c>
      <c r="C20" s="846"/>
      <c r="D20" s="846"/>
      <c r="E20" s="846"/>
      <c r="F20" s="846"/>
      <c r="G20" s="846"/>
      <c r="H20" s="846"/>
      <c r="I20" s="24"/>
      <c r="J20" s="842"/>
      <c r="K20" s="25"/>
      <c r="L20" s="25"/>
      <c r="M20" s="25"/>
      <c r="N20" s="25"/>
      <c r="O20" s="25"/>
      <c r="P20" s="25"/>
      <c r="Q20" s="25"/>
      <c r="R20" s="25"/>
      <c r="S20" s="25"/>
      <c r="T20" s="25"/>
      <c r="U20" s="266"/>
      <c r="V20" s="858" t="s">
        <v>1334</v>
      </c>
      <c r="W20" s="436"/>
      <c r="X20" s="436"/>
      <c r="Y20" s="776">
        <v>3</v>
      </c>
      <c r="Z20" s="859" t="s">
        <v>13</v>
      </c>
      <c r="AB20" s="836" t="s">
        <v>13</v>
      </c>
      <c r="AC20" s="845"/>
      <c r="AD20" s="845"/>
      <c r="AE20" s="845"/>
      <c r="AF20" s="845"/>
      <c r="AG20" s="845"/>
      <c r="AH20" s="845"/>
      <c r="AI20" s="621">
        <v>1</v>
      </c>
      <c r="AJ20" s="848" t="s">
        <v>2147</v>
      </c>
      <c r="AK20" s="849"/>
      <c r="AL20" s="849"/>
      <c r="AM20" s="849"/>
      <c r="AN20" s="849"/>
      <c r="AO20" s="849"/>
      <c r="AP20" s="849"/>
      <c r="AQ20" s="849"/>
      <c r="AR20" s="849"/>
      <c r="AS20" s="849"/>
      <c r="AT20" s="849"/>
      <c r="AU20" s="850"/>
      <c r="AV20" s="858" t="s">
        <v>56</v>
      </c>
      <c r="AW20" s="436"/>
      <c r="AX20" s="436"/>
      <c r="AY20" s="776"/>
      <c r="AZ20" s="859" t="s">
        <v>13</v>
      </c>
    </row>
    <row r="21" spans="1:52" ht="15" customHeight="1">
      <c r="A21" s="24"/>
      <c r="B21" s="836" t="s">
        <v>13</v>
      </c>
      <c r="C21" s="845"/>
      <c r="D21" s="845"/>
      <c r="E21" s="845"/>
      <c r="F21" s="845"/>
      <c r="G21" s="845"/>
      <c r="H21" s="845"/>
      <c r="I21" s="24"/>
      <c r="J21" s="848"/>
      <c r="K21" s="849"/>
      <c r="L21" s="849"/>
      <c r="M21" s="849"/>
      <c r="N21" s="849"/>
      <c r="O21" s="849"/>
      <c r="P21" s="849"/>
      <c r="Q21" s="849"/>
      <c r="R21" s="849"/>
      <c r="S21" s="849"/>
      <c r="T21" s="849"/>
      <c r="U21" s="850"/>
      <c r="V21" s="858" t="s">
        <v>56</v>
      </c>
      <c r="W21" s="436"/>
      <c r="X21" s="436"/>
      <c r="Y21" s="776">
        <v>3</v>
      </c>
      <c r="Z21" s="859" t="s">
        <v>13</v>
      </c>
      <c r="AB21" s="836" t="s">
        <v>13</v>
      </c>
      <c r="AC21" s="846"/>
      <c r="AD21" s="846"/>
      <c r="AE21" s="846"/>
      <c r="AF21" s="846"/>
      <c r="AG21" s="846"/>
      <c r="AH21" s="846"/>
      <c r="AI21" s="621"/>
      <c r="AJ21" s="842" t="s">
        <v>2148</v>
      </c>
      <c r="AK21" s="25"/>
      <c r="AL21" s="25"/>
      <c r="AM21" s="25"/>
      <c r="AN21" s="25"/>
      <c r="AO21" s="25"/>
      <c r="AP21" s="25"/>
      <c r="AQ21" s="25"/>
      <c r="AR21" s="25"/>
      <c r="AS21" s="25"/>
      <c r="AT21" s="25"/>
      <c r="AU21" s="266"/>
      <c r="AV21" s="860" t="s">
        <v>57</v>
      </c>
      <c r="AW21" s="436"/>
      <c r="AX21" s="436"/>
      <c r="AY21" s="776"/>
      <c r="AZ21" s="859" t="s">
        <v>13</v>
      </c>
    </row>
    <row r="22" spans="1:52">
      <c r="A22" s="24"/>
      <c r="B22" s="836" t="s">
        <v>13</v>
      </c>
      <c r="C22" s="846"/>
      <c r="D22" s="846"/>
      <c r="E22" s="846"/>
      <c r="F22" s="846"/>
      <c r="G22" s="846"/>
      <c r="H22" s="846"/>
      <c r="I22" s="24"/>
      <c r="J22" s="842"/>
      <c r="K22" s="25"/>
      <c r="L22" s="25"/>
      <c r="M22" s="25"/>
      <c r="N22" s="25"/>
      <c r="O22" s="25"/>
      <c r="P22" s="25"/>
      <c r="Q22" s="25"/>
      <c r="R22" s="25"/>
      <c r="S22" s="25"/>
      <c r="T22" s="25"/>
      <c r="U22" s="266"/>
      <c r="V22" s="860" t="s">
        <v>57</v>
      </c>
      <c r="W22" s="436"/>
      <c r="X22" s="436"/>
      <c r="Y22" s="776">
        <v>4</v>
      </c>
      <c r="Z22" s="859" t="s">
        <v>13</v>
      </c>
      <c r="AB22" s="836" t="s">
        <v>13</v>
      </c>
      <c r="AC22" s="845"/>
      <c r="AD22" s="845"/>
      <c r="AE22" s="845"/>
      <c r="AF22" s="845"/>
      <c r="AG22" s="845"/>
      <c r="AH22" s="845"/>
      <c r="AI22" s="621">
        <v>2</v>
      </c>
      <c r="AJ22" s="848" t="s">
        <v>2196</v>
      </c>
      <c r="AK22" s="849"/>
      <c r="AL22" s="849"/>
      <c r="AM22" s="849"/>
      <c r="AN22" s="849"/>
      <c r="AO22" s="849"/>
      <c r="AP22" s="849"/>
      <c r="AQ22" s="849"/>
      <c r="AR22" s="849"/>
      <c r="AS22" s="849"/>
      <c r="AT22" s="849"/>
      <c r="AU22" s="850"/>
      <c r="AV22" s="691" t="s">
        <v>88</v>
      </c>
      <c r="AW22" s="25"/>
      <c r="AX22" s="25"/>
      <c r="AY22" s="255"/>
      <c r="AZ22" s="861" t="s">
        <v>13</v>
      </c>
    </row>
    <row r="23" spans="1:52">
      <c r="A23" s="24"/>
      <c r="B23" s="836" t="s">
        <v>13</v>
      </c>
      <c r="C23" s="845"/>
      <c r="D23" s="845"/>
      <c r="E23" s="845"/>
      <c r="F23" s="845"/>
      <c r="G23" s="845"/>
      <c r="H23" s="845"/>
      <c r="I23" s="24"/>
      <c r="J23" s="848"/>
      <c r="K23" s="849"/>
      <c r="L23" s="849"/>
      <c r="M23" s="849"/>
      <c r="N23" s="849"/>
      <c r="O23" s="849"/>
      <c r="P23" s="849"/>
      <c r="Q23" s="849"/>
      <c r="R23" s="849"/>
      <c r="S23" s="849"/>
      <c r="T23" s="849"/>
      <c r="U23" s="850"/>
      <c r="V23" s="691" t="s">
        <v>88</v>
      </c>
      <c r="W23" s="25"/>
      <c r="X23" s="25"/>
      <c r="Y23" s="255">
        <v>4</v>
      </c>
      <c r="Z23" s="861" t="s">
        <v>13</v>
      </c>
      <c r="AB23" s="836" t="s">
        <v>13</v>
      </c>
      <c r="AC23" s="846"/>
      <c r="AD23" s="846"/>
      <c r="AE23" s="846"/>
      <c r="AF23" s="846"/>
      <c r="AG23" s="846"/>
      <c r="AH23" s="846"/>
      <c r="AI23" s="621"/>
      <c r="AJ23" s="842"/>
      <c r="AK23" s="25"/>
      <c r="AL23" s="25"/>
      <c r="AM23" s="25"/>
      <c r="AN23" s="25"/>
      <c r="AO23" s="25"/>
      <c r="AP23" s="25"/>
      <c r="AQ23" s="25"/>
      <c r="AR23" s="25"/>
      <c r="AS23" s="25"/>
      <c r="AT23" s="25"/>
      <c r="AU23" s="266"/>
      <c r="AV23" s="862" t="s">
        <v>1958</v>
      </c>
      <c r="AW23" s="436"/>
      <c r="AX23" s="436"/>
      <c r="AY23" s="776"/>
      <c r="AZ23" s="265"/>
    </row>
    <row r="24" spans="1:52">
      <c r="A24" s="24"/>
      <c r="B24" s="836" t="s">
        <v>13</v>
      </c>
      <c r="C24" s="846"/>
      <c r="D24" s="846"/>
      <c r="E24" s="846"/>
      <c r="F24" s="846"/>
      <c r="G24" s="846"/>
      <c r="H24" s="846"/>
      <c r="I24" s="24"/>
      <c r="J24" s="842"/>
      <c r="K24" s="25"/>
      <c r="L24" s="25"/>
      <c r="M24" s="25"/>
      <c r="N24" s="25"/>
      <c r="O24" s="25"/>
      <c r="P24" s="25"/>
      <c r="Q24" s="25"/>
      <c r="R24" s="25"/>
      <c r="S24" s="25"/>
      <c r="T24" s="25"/>
      <c r="U24" s="266"/>
      <c r="V24" s="862" t="s">
        <v>1958</v>
      </c>
      <c r="W24" s="436"/>
      <c r="X24" s="436"/>
      <c r="Y24" s="776"/>
      <c r="Z24" s="265"/>
      <c r="AB24" s="836" t="s">
        <v>13</v>
      </c>
      <c r="AC24" s="845"/>
      <c r="AD24" s="845"/>
      <c r="AE24" s="845"/>
      <c r="AF24" s="845"/>
      <c r="AG24" s="845"/>
      <c r="AH24" s="845"/>
      <c r="AI24" s="621">
        <v>3</v>
      </c>
      <c r="AJ24" s="848" t="s">
        <v>2197</v>
      </c>
      <c r="AK24" s="849"/>
      <c r="AL24" s="849"/>
      <c r="AM24" s="849"/>
      <c r="AN24" s="849"/>
      <c r="AO24" s="849"/>
      <c r="AP24" s="849"/>
      <c r="AQ24" s="849"/>
      <c r="AR24" s="849"/>
      <c r="AS24" s="849"/>
      <c r="AT24" s="849"/>
      <c r="AU24" s="850"/>
      <c r="AV24" s="436" t="s">
        <v>1335</v>
      </c>
      <c r="AW24" s="436"/>
      <c r="AX24" s="436"/>
      <c r="AY24" s="863"/>
      <c r="AZ24" s="864" t="s">
        <v>690</v>
      </c>
    </row>
    <row r="25" spans="1:52">
      <c r="A25" s="24"/>
      <c r="B25" s="836" t="s">
        <v>13</v>
      </c>
      <c r="C25" s="845"/>
      <c r="D25" s="845"/>
      <c r="E25" s="845"/>
      <c r="F25" s="845"/>
      <c r="G25" s="845"/>
      <c r="H25" s="845"/>
      <c r="I25" s="24"/>
      <c r="J25" s="848"/>
      <c r="K25" s="849"/>
      <c r="L25" s="849"/>
      <c r="M25" s="849"/>
      <c r="N25" s="849"/>
      <c r="O25" s="849"/>
      <c r="P25" s="849"/>
      <c r="Q25" s="849"/>
      <c r="R25" s="849"/>
      <c r="S25" s="849"/>
      <c r="T25" s="849"/>
      <c r="U25" s="850"/>
      <c r="V25" s="436" t="s">
        <v>1335</v>
      </c>
      <c r="W25" s="436"/>
      <c r="X25" s="436"/>
      <c r="Y25" s="863"/>
      <c r="Z25" s="864" t="s">
        <v>690</v>
      </c>
      <c r="AB25" s="836" t="s">
        <v>13</v>
      </c>
      <c r="AC25" s="846"/>
      <c r="AD25" s="846"/>
      <c r="AE25" s="846"/>
      <c r="AF25" s="846"/>
      <c r="AG25" s="846"/>
      <c r="AH25" s="846"/>
      <c r="AI25" s="621"/>
      <c r="AJ25" s="842"/>
      <c r="AK25" s="25"/>
      <c r="AL25" s="25"/>
      <c r="AM25" s="25"/>
      <c r="AN25" s="25"/>
      <c r="AO25" s="25"/>
      <c r="AP25" s="25"/>
      <c r="AQ25" s="25"/>
      <c r="AR25" s="25"/>
      <c r="AS25" s="25"/>
      <c r="AT25" s="25"/>
      <c r="AU25" s="266"/>
      <c r="AV25" s="436" t="s">
        <v>1324</v>
      </c>
      <c r="AW25" s="436"/>
      <c r="AX25" s="436"/>
      <c r="AY25" s="863"/>
      <c r="AZ25" s="864" t="s">
        <v>690</v>
      </c>
    </row>
    <row r="26" spans="1:52">
      <c r="A26" s="24"/>
      <c r="B26" s="836" t="s">
        <v>13</v>
      </c>
      <c r="C26" s="846"/>
      <c r="D26" s="846"/>
      <c r="E26" s="846"/>
      <c r="F26" s="846"/>
      <c r="G26" s="846"/>
      <c r="H26" s="846"/>
      <c r="I26" s="24"/>
      <c r="J26" s="842"/>
      <c r="K26" s="25"/>
      <c r="L26" s="25"/>
      <c r="M26" s="25"/>
      <c r="N26" s="25"/>
      <c r="O26" s="25"/>
      <c r="P26" s="25"/>
      <c r="Q26" s="25"/>
      <c r="R26" s="25"/>
      <c r="S26" s="25"/>
      <c r="T26" s="25"/>
      <c r="U26" s="266"/>
      <c r="V26" s="436" t="s">
        <v>1324</v>
      </c>
      <c r="W26" s="436"/>
      <c r="X26" s="436"/>
      <c r="Y26" s="863"/>
      <c r="Z26" s="864" t="s">
        <v>690</v>
      </c>
      <c r="AB26" s="836" t="s">
        <v>13</v>
      </c>
      <c r="AC26" s="845"/>
      <c r="AD26" s="845"/>
      <c r="AE26" s="845"/>
      <c r="AF26" s="845"/>
      <c r="AG26" s="845"/>
      <c r="AH26" s="845"/>
      <c r="AI26" s="621">
        <v>4</v>
      </c>
      <c r="AJ26" s="848" t="s">
        <v>2199</v>
      </c>
      <c r="AK26" s="849"/>
      <c r="AL26" s="849"/>
      <c r="AM26" s="849"/>
      <c r="AN26" s="849"/>
      <c r="AO26" s="849"/>
      <c r="AP26" s="849"/>
      <c r="AQ26" s="849"/>
      <c r="AR26" s="849"/>
      <c r="AS26" s="849"/>
      <c r="AT26" s="849"/>
      <c r="AU26" s="850"/>
      <c r="AV26" s="25" t="s">
        <v>1815</v>
      </c>
      <c r="AW26" s="25"/>
      <c r="AX26" s="25"/>
      <c r="AY26" s="674"/>
      <c r="AZ26" s="865" t="s">
        <v>1955</v>
      </c>
    </row>
    <row r="27" spans="1:52">
      <c r="A27" s="24"/>
      <c r="B27" s="836" t="s">
        <v>13</v>
      </c>
      <c r="C27" s="845"/>
      <c r="D27" s="845"/>
      <c r="E27" s="845"/>
      <c r="F27" s="845"/>
      <c r="G27" s="845"/>
      <c r="H27" s="845"/>
      <c r="I27" s="24"/>
      <c r="J27" s="848"/>
      <c r="K27" s="849"/>
      <c r="L27" s="849"/>
      <c r="M27" s="849"/>
      <c r="N27" s="849"/>
      <c r="O27" s="849"/>
      <c r="P27" s="849"/>
      <c r="Q27" s="849"/>
      <c r="R27" s="849"/>
      <c r="S27" s="849"/>
      <c r="T27" s="849"/>
      <c r="U27" s="850"/>
      <c r="V27" s="25" t="s">
        <v>1815</v>
      </c>
      <c r="W27" s="25"/>
      <c r="X27" s="25"/>
      <c r="Y27" s="674"/>
      <c r="Z27" s="865" t="s">
        <v>1955</v>
      </c>
      <c r="AB27" s="836" t="s">
        <v>13</v>
      </c>
      <c r="AC27" s="846"/>
      <c r="AD27" s="846"/>
      <c r="AE27" s="846"/>
      <c r="AF27" s="846"/>
      <c r="AG27" s="846"/>
      <c r="AH27" s="846"/>
      <c r="AI27" s="621"/>
      <c r="AJ27" s="842"/>
      <c r="AK27" s="25"/>
      <c r="AL27" s="25"/>
      <c r="AM27" s="25"/>
      <c r="AN27" s="25"/>
      <c r="AO27" s="25"/>
      <c r="AP27" s="25"/>
      <c r="AQ27" s="25"/>
      <c r="AR27" s="25"/>
      <c r="AS27" s="25"/>
      <c r="AT27" s="25"/>
      <c r="AU27" s="266"/>
      <c r="AV27" s="839" t="s">
        <v>2133</v>
      </c>
      <c r="AW27" s="839"/>
      <c r="AX27" s="840"/>
      <c r="AY27" s="840"/>
      <c r="AZ27" s="866" t="s">
        <v>1171</v>
      </c>
    </row>
    <row r="28" spans="1:52">
      <c r="A28" s="24"/>
      <c r="B28" s="836" t="s">
        <v>13</v>
      </c>
      <c r="C28" s="846"/>
      <c r="D28" s="846"/>
      <c r="E28" s="846"/>
      <c r="F28" s="846"/>
      <c r="G28" s="846"/>
      <c r="H28" s="846"/>
      <c r="I28" s="24"/>
      <c r="J28" s="842"/>
      <c r="K28" s="25"/>
      <c r="L28" s="25"/>
      <c r="M28" s="25"/>
      <c r="N28" s="25"/>
      <c r="O28" s="25"/>
      <c r="P28" s="25"/>
      <c r="Q28" s="25"/>
      <c r="R28" s="25"/>
      <c r="S28" s="25"/>
      <c r="T28" s="25"/>
      <c r="U28" s="266"/>
      <c r="V28" s="839" t="s">
        <v>2133</v>
      </c>
      <c r="W28" s="839"/>
      <c r="X28" s="840"/>
      <c r="Y28" s="840"/>
      <c r="Z28" s="866" t="s">
        <v>1171</v>
      </c>
    </row>
    <row r="29" spans="1:52">
      <c r="A29" s="24"/>
      <c r="B29" s="24"/>
      <c r="C29" s="24"/>
      <c r="D29" s="24"/>
      <c r="E29" s="24"/>
      <c r="F29" s="24"/>
      <c r="G29" s="24"/>
      <c r="H29" s="24"/>
      <c r="I29" s="24"/>
      <c r="J29" s="436"/>
      <c r="K29" s="436"/>
      <c r="L29" s="436"/>
      <c r="M29" s="436"/>
      <c r="N29" s="436"/>
      <c r="O29" s="436"/>
      <c r="P29" s="436"/>
      <c r="Q29" s="436"/>
      <c r="R29" s="436"/>
      <c r="S29" s="436"/>
      <c r="T29" s="436"/>
      <c r="U29" s="436"/>
      <c r="AB29" s="366" t="s">
        <v>1290</v>
      </c>
      <c r="AC29" s="24"/>
      <c r="AD29" s="25" t="s">
        <v>2151</v>
      </c>
      <c r="AE29" s="25"/>
      <c r="AF29" s="25"/>
      <c r="AG29" s="25"/>
      <c r="AH29" s="25"/>
      <c r="AI29" s="25"/>
      <c r="AJ29" s="25"/>
      <c r="AK29" s="25"/>
      <c r="AL29" s="24"/>
      <c r="AM29" s="366" t="s">
        <v>516</v>
      </c>
      <c r="AN29" s="24"/>
      <c r="AO29" s="370">
        <v>40</v>
      </c>
      <c r="AP29" s="896"/>
      <c r="AQ29" s="255"/>
      <c r="AR29" s="25"/>
      <c r="AS29" s="753"/>
      <c r="AT29" s="24"/>
      <c r="AU29" s="24"/>
      <c r="AV29" s="24"/>
      <c r="AW29" s="24"/>
      <c r="AX29" s="24"/>
      <c r="AY29" s="24"/>
      <c r="AZ29" s="24"/>
    </row>
    <row r="30" spans="1:52">
      <c r="A30" s="24"/>
      <c r="B30" s="366" t="s">
        <v>1290</v>
      </c>
      <c r="C30" s="24"/>
      <c r="D30" s="25" t="s">
        <v>2140</v>
      </c>
      <c r="E30" s="25"/>
      <c r="F30" s="25"/>
      <c r="G30" s="25"/>
      <c r="H30" s="25"/>
      <c r="I30" s="25"/>
      <c r="J30" s="25"/>
      <c r="K30" s="25"/>
      <c r="L30" s="24"/>
      <c r="M30" s="366" t="s">
        <v>516</v>
      </c>
      <c r="N30" s="24"/>
      <c r="O30" s="370">
        <v>17</v>
      </c>
      <c r="P30" s="834"/>
      <c r="Q30" s="255"/>
      <c r="R30" s="25"/>
      <c r="S30" s="753"/>
      <c r="T30" s="24"/>
      <c r="U30" s="24"/>
      <c r="V30" s="24"/>
      <c r="W30" s="24"/>
      <c r="X30" s="24"/>
      <c r="Y30" s="24"/>
      <c r="Z30" s="24"/>
      <c r="AB30" s="366" t="s">
        <v>1291</v>
      </c>
      <c r="AC30" s="24"/>
      <c r="AD30" s="209" t="s">
        <v>2152</v>
      </c>
      <c r="AE30" s="209"/>
      <c r="AF30" s="209"/>
      <c r="AG30" s="879"/>
      <c r="AH30" s="879"/>
      <c r="AI30" s="879"/>
      <c r="AJ30" s="209"/>
      <c r="AK30" s="209"/>
      <c r="AL30" s="24"/>
      <c r="AM30" s="366" t="s">
        <v>1304</v>
      </c>
      <c r="AN30" s="24"/>
      <c r="AO30" s="209" t="s">
        <v>2139</v>
      </c>
      <c r="AP30" s="209"/>
      <c r="AQ30" s="209"/>
      <c r="AR30" s="209"/>
      <c r="AS30" s="732"/>
      <c r="AT30" s="24"/>
      <c r="AU30" s="24"/>
      <c r="AV30" s="24"/>
      <c r="AW30" s="24"/>
      <c r="AX30" s="24"/>
      <c r="AY30" s="24"/>
      <c r="AZ30" s="24"/>
    </row>
    <row r="31" spans="1:52">
      <c r="A31" s="24"/>
      <c r="B31" s="366" t="s">
        <v>1291</v>
      </c>
      <c r="C31" s="24"/>
      <c r="D31" s="209" t="s">
        <v>2141</v>
      </c>
      <c r="E31" s="209"/>
      <c r="F31" s="209"/>
      <c r="G31" s="879"/>
      <c r="H31" s="879"/>
      <c r="I31" s="879"/>
      <c r="J31" s="209"/>
      <c r="K31" s="209"/>
      <c r="L31" s="24"/>
      <c r="M31" s="366" t="s">
        <v>1304</v>
      </c>
      <c r="N31" s="24"/>
      <c r="O31" s="209" t="s">
        <v>2138</v>
      </c>
      <c r="P31" s="209"/>
      <c r="Q31" s="209"/>
      <c r="R31" s="209"/>
      <c r="S31" s="732"/>
      <c r="T31" s="24"/>
      <c r="U31" s="24"/>
      <c r="V31" s="24"/>
      <c r="W31" s="24"/>
      <c r="X31" s="24"/>
      <c r="Y31" s="24"/>
      <c r="Z31" s="24"/>
      <c r="AB31" s="365" t="s">
        <v>536</v>
      </c>
      <c r="AC31" s="24"/>
      <c r="AD31" s="879" t="s">
        <v>2153</v>
      </c>
      <c r="AE31" s="879"/>
      <c r="AF31" s="879"/>
      <c r="AG31" s="752"/>
      <c r="AH31" s="752"/>
      <c r="AI31" s="693"/>
      <c r="AJ31" s="693"/>
      <c r="AK31" s="693"/>
      <c r="AL31" s="24"/>
      <c r="AM31" s="366" t="s">
        <v>1297</v>
      </c>
      <c r="AN31" s="24"/>
      <c r="AO31" s="987" t="s">
        <v>42</v>
      </c>
      <c r="AP31" s="987"/>
      <c r="AQ31" s="987"/>
      <c r="AR31" s="987"/>
      <c r="AS31" s="24"/>
      <c r="AT31" s="24"/>
      <c r="AU31" s="24"/>
      <c r="AV31" s="24"/>
      <c r="AW31" s="24"/>
      <c r="AX31" s="24"/>
      <c r="AY31" s="24"/>
      <c r="AZ31" s="24"/>
    </row>
    <row r="32" spans="1:52">
      <c r="A32" s="24"/>
      <c r="B32" s="365" t="s">
        <v>536</v>
      </c>
      <c r="C32" s="24"/>
      <c r="D32" s="879" t="s">
        <v>2142</v>
      </c>
      <c r="E32" s="879"/>
      <c r="F32" s="879"/>
      <c r="G32" s="752"/>
      <c r="H32" s="752"/>
      <c r="I32" s="693"/>
      <c r="J32" s="693"/>
      <c r="K32" s="693"/>
      <c r="L32" s="24"/>
      <c r="M32" s="366" t="s">
        <v>1297</v>
      </c>
      <c r="N32" s="24"/>
      <c r="O32" s="987" t="s">
        <v>3</v>
      </c>
      <c r="P32" s="987"/>
      <c r="Q32" s="987"/>
      <c r="R32" s="987"/>
      <c r="S32" s="24"/>
      <c r="T32" s="24"/>
      <c r="U32" s="24"/>
      <c r="V32" s="24"/>
      <c r="W32" s="24"/>
      <c r="X32" s="24"/>
      <c r="Y32" s="24"/>
      <c r="Z32" s="24"/>
      <c r="AB32" s="365"/>
      <c r="AC32" s="24"/>
      <c r="AD32" s="209"/>
      <c r="AE32" s="209"/>
      <c r="AF32" s="209"/>
      <c r="AG32" s="209"/>
      <c r="AH32" s="997"/>
      <c r="AI32" s="997"/>
      <c r="AJ32" s="997"/>
      <c r="AK32" s="841"/>
      <c r="AL32" s="24"/>
      <c r="AM32" s="366" t="s">
        <v>1305</v>
      </c>
      <c r="AN32" s="24"/>
      <c r="AO32" s="987" t="s">
        <v>1393</v>
      </c>
      <c r="AP32" s="987"/>
      <c r="AQ32" s="987"/>
      <c r="AR32" s="987"/>
      <c r="AS32" s="988"/>
      <c r="AT32" s="24"/>
      <c r="AU32" s="24"/>
      <c r="AV32" s="24"/>
      <c r="AW32" s="24"/>
      <c r="AX32" s="24"/>
      <c r="AY32" s="24"/>
      <c r="AZ32" s="24"/>
    </row>
    <row r="33" spans="1:52">
      <c r="A33" s="24"/>
      <c r="B33" s="365"/>
      <c r="C33" s="24"/>
      <c r="D33" s="209"/>
      <c r="E33" s="209"/>
      <c r="F33" s="209"/>
      <c r="G33" s="209"/>
      <c r="H33" s="997"/>
      <c r="I33" s="997"/>
      <c r="J33" s="997"/>
      <c r="K33" s="841"/>
      <c r="L33" s="24"/>
      <c r="M33" s="366" t="s">
        <v>1305</v>
      </c>
      <c r="N33" s="24"/>
      <c r="O33" s="987" t="s">
        <v>1394</v>
      </c>
      <c r="P33" s="987"/>
      <c r="Q33" s="987"/>
      <c r="R33" s="987"/>
      <c r="S33" s="988"/>
      <c r="T33" s="24"/>
      <c r="U33" s="24"/>
      <c r="V33" s="24"/>
      <c r="W33" s="24"/>
      <c r="X33" s="24"/>
      <c r="Y33" s="24"/>
      <c r="Z33" s="24"/>
      <c r="AB33" s="24"/>
      <c r="AC33" s="24"/>
      <c r="AD33" s="24"/>
      <c r="AE33" s="24"/>
      <c r="AF33" s="24"/>
      <c r="AG33" s="24"/>
      <c r="AH33" s="24"/>
      <c r="AI33" s="24"/>
      <c r="AJ33" s="24"/>
      <c r="AK33" s="24"/>
      <c r="AL33" s="24"/>
      <c r="AM33" s="24"/>
      <c r="AN33" s="24"/>
      <c r="AO33" s="24"/>
      <c r="AP33" s="24"/>
      <c r="AQ33" s="24"/>
      <c r="AR33" s="24"/>
      <c r="AS33" s="24"/>
      <c r="AT33" s="24"/>
      <c r="AU33" s="24"/>
      <c r="AV33" s="24"/>
      <c r="AW33" s="24"/>
      <c r="AX33" s="24"/>
      <c r="AY33" s="24"/>
      <c r="AZ33" s="24"/>
    </row>
    <row r="34" spans="1:52">
      <c r="A34" s="24"/>
      <c r="B34" s="24"/>
      <c r="C34" s="24"/>
      <c r="D34" s="24"/>
      <c r="E34" s="24"/>
      <c r="F34" s="24"/>
      <c r="G34" s="24"/>
      <c r="H34" s="24"/>
      <c r="I34" s="24"/>
      <c r="J34" s="24"/>
      <c r="K34" s="24"/>
      <c r="L34" s="24"/>
      <c r="M34" s="24"/>
      <c r="N34" s="24"/>
      <c r="O34" s="24"/>
      <c r="P34" s="24"/>
      <c r="Q34" s="24"/>
      <c r="R34" s="24"/>
      <c r="S34" s="24"/>
      <c r="T34" s="24"/>
      <c r="U34" s="24"/>
      <c r="V34" s="24"/>
      <c r="W34" s="24"/>
      <c r="X34" s="24"/>
      <c r="Y34" s="24"/>
      <c r="Z34" s="24"/>
      <c r="AB34" s="867" t="s">
        <v>280</v>
      </c>
      <c r="AC34" s="853"/>
      <c r="AD34" s="854"/>
      <c r="AE34" s="867"/>
      <c r="AF34" s="840"/>
      <c r="AG34" s="840"/>
      <c r="AH34" s="871" t="s">
        <v>2201</v>
      </c>
      <c r="AJ34" s="869" t="s">
        <v>2134</v>
      </c>
      <c r="AK34" s="870"/>
      <c r="AL34" s="870"/>
      <c r="AM34" s="870"/>
      <c r="AN34" s="870"/>
      <c r="AO34" s="870"/>
      <c r="AP34" s="870"/>
      <c r="AQ34" s="870"/>
      <c r="AR34" s="870"/>
      <c r="AS34" s="870"/>
      <c r="AT34" s="870"/>
      <c r="AU34" s="871" t="s">
        <v>1171</v>
      </c>
      <c r="AV34" s="870"/>
      <c r="AW34" s="870"/>
      <c r="AX34" s="872" t="s">
        <v>480</v>
      </c>
      <c r="AY34" s="870"/>
      <c r="AZ34" s="873" t="s">
        <v>2135</v>
      </c>
    </row>
    <row r="35" spans="1:52">
      <c r="A35" s="24"/>
      <c r="B35" s="888" t="s">
        <v>95</v>
      </c>
      <c r="C35" s="853" t="s">
        <v>2131</v>
      </c>
      <c r="D35" s="854"/>
      <c r="E35" s="867" t="s">
        <v>2137</v>
      </c>
      <c r="F35" s="840"/>
      <c r="G35" s="840"/>
      <c r="H35" s="838"/>
      <c r="I35" s="24"/>
      <c r="J35" s="869" t="s">
        <v>2134</v>
      </c>
      <c r="K35" s="870"/>
      <c r="L35" s="870"/>
      <c r="M35" s="870"/>
      <c r="N35" s="870"/>
      <c r="O35" s="870"/>
      <c r="P35" s="870"/>
      <c r="Q35" s="870"/>
      <c r="R35" s="870"/>
      <c r="S35" s="870"/>
      <c r="T35" s="870"/>
      <c r="U35" s="871" t="s">
        <v>1171</v>
      </c>
      <c r="V35" s="870"/>
      <c r="W35" s="870"/>
      <c r="X35" s="872" t="s">
        <v>480</v>
      </c>
      <c r="Y35" s="870"/>
      <c r="Z35" s="873" t="s">
        <v>2135</v>
      </c>
      <c r="AB35" s="836" t="s">
        <v>95</v>
      </c>
      <c r="AC35" s="1113" t="s">
        <v>49</v>
      </c>
      <c r="AD35" s="1113"/>
      <c r="AE35" s="1113"/>
      <c r="AF35" s="851"/>
      <c r="AG35" s="851"/>
      <c r="AH35" s="851"/>
      <c r="AJ35" s="436" t="s">
        <v>1320</v>
      </c>
      <c r="AK35" s="843"/>
      <c r="AL35" s="845"/>
      <c r="AM35" s="845"/>
      <c r="AN35" s="845"/>
      <c r="AO35" s="845"/>
      <c r="AP35" s="845"/>
      <c r="AQ35" s="845"/>
      <c r="AR35" s="845"/>
      <c r="AS35" s="845"/>
      <c r="AT35" s="845"/>
      <c r="AU35" s="845"/>
      <c r="AV35" s="845"/>
      <c r="AW35" s="845"/>
      <c r="AX35" s="835" t="s">
        <v>83</v>
      </c>
      <c r="AY35" s="843"/>
      <c r="AZ35" s="844" t="s">
        <v>1322</v>
      </c>
    </row>
    <row r="36" spans="1:52">
      <c r="A36" s="24"/>
      <c r="B36" s="836" t="s">
        <v>95</v>
      </c>
      <c r="C36" s="1113" t="s">
        <v>196</v>
      </c>
      <c r="D36" s="1113"/>
      <c r="E36" s="1113"/>
      <c r="F36" s="851"/>
      <c r="G36" s="851"/>
      <c r="H36" s="851"/>
      <c r="I36" s="24"/>
      <c r="J36" s="436" t="s">
        <v>1320</v>
      </c>
      <c r="K36" s="843"/>
      <c r="L36" s="845"/>
      <c r="M36" s="845"/>
      <c r="N36" s="845"/>
      <c r="O36" s="845"/>
      <c r="P36" s="845"/>
      <c r="Q36" s="845"/>
      <c r="R36" s="845"/>
      <c r="S36" s="845"/>
      <c r="T36" s="845"/>
      <c r="U36" s="845"/>
      <c r="V36" s="845"/>
      <c r="W36" s="845"/>
      <c r="X36" s="835" t="s">
        <v>83</v>
      </c>
      <c r="Y36" s="843"/>
      <c r="Z36" s="844" t="s">
        <v>1322</v>
      </c>
      <c r="AB36" s="836" t="s">
        <v>95</v>
      </c>
      <c r="AC36" s="852" t="s">
        <v>2150</v>
      </c>
      <c r="AD36" s="852"/>
      <c r="AE36" s="852"/>
      <c r="AF36" s="852"/>
      <c r="AG36" s="852"/>
      <c r="AH36" s="852"/>
      <c r="AJ36" s="436" t="s">
        <v>1321</v>
      </c>
      <c r="AK36" s="843"/>
      <c r="AL36" s="846"/>
      <c r="AM36" s="846"/>
      <c r="AN36" s="846"/>
      <c r="AO36" s="846"/>
      <c r="AP36" s="846"/>
      <c r="AQ36" s="846"/>
      <c r="AR36" s="846"/>
      <c r="AS36" s="846"/>
      <c r="AT36" s="846"/>
      <c r="AU36" s="846"/>
      <c r="AV36" s="846"/>
      <c r="AW36" s="846"/>
      <c r="AX36" s="835" t="s">
        <v>83</v>
      </c>
      <c r="AY36" s="843"/>
      <c r="AZ36" s="844" t="s">
        <v>24</v>
      </c>
    </row>
    <row r="37" spans="1:52">
      <c r="A37" s="24"/>
      <c r="B37" s="836" t="s">
        <v>95</v>
      </c>
      <c r="C37" s="852" t="s">
        <v>2143</v>
      </c>
      <c r="D37" s="852"/>
      <c r="E37" s="852"/>
      <c r="F37" s="852"/>
      <c r="G37" s="852"/>
      <c r="H37" s="852"/>
      <c r="I37" s="24"/>
      <c r="J37" s="436" t="s">
        <v>1321</v>
      </c>
      <c r="K37" s="843"/>
      <c r="L37" s="846"/>
      <c r="M37" s="846"/>
      <c r="N37" s="846"/>
      <c r="O37" s="846"/>
      <c r="P37" s="846"/>
      <c r="Q37" s="846"/>
      <c r="R37" s="846"/>
      <c r="S37" s="846"/>
      <c r="T37" s="846"/>
      <c r="U37" s="846"/>
      <c r="V37" s="846"/>
      <c r="W37" s="846"/>
      <c r="X37" s="835" t="s">
        <v>83</v>
      </c>
      <c r="Y37" s="843"/>
      <c r="Z37" s="844" t="s">
        <v>24</v>
      </c>
      <c r="AB37" s="241"/>
      <c r="AC37" s="24"/>
      <c r="AD37" s="24"/>
      <c r="AE37" s="24"/>
      <c r="AF37" s="24"/>
      <c r="AG37" s="24"/>
      <c r="AH37" s="24"/>
      <c r="AJ37" s="436" t="s">
        <v>11</v>
      </c>
      <c r="AK37" s="843"/>
      <c r="AL37" s="846"/>
      <c r="AM37" s="846"/>
      <c r="AN37" s="846"/>
      <c r="AO37" s="846"/>
      <c r="AP37" s="846"/>
      <c r="AQ37" s="846"/>
      <c r="AR37" s="846"/>
      <c r="AS37" s="846"/>
      <c r="AT37" s="846"/>
      <c r="AU37" s="846"/>
      <c r="AV37" s="846"/>
      <c r="AW37" s="846"/>
      <c r="AX37" s="835" t="s">
        <v>83</v>
      </c>
      <c r="AY37" s="843"/>
      <c r="AZ37" s="844" t="s">
        <v>25</v>
      </c>
    </row>
    <row r="38" spans="1:52">
      <c r="A38" s="24"/>
      <c r="B38" s="241"/>
      <c r="C38" s="24"/>
      <c r="D38" s="24"/>
      <c r="E38" s="24"/>
      <c r="F38" s="24"/>
      <c r="G38" s="24"/>
      <c r="H38" s="24"/>
      <c r="I38" s="24"/>
      <c r="J38" s="436" t="s">
        <v>11</v>
      </c>
      <c r="K38" s="843"/>
      <c r="L38" s="846"/>
      <c r="M38" s="846"/>
      <c r="N38" s="846"/>
      <c r="O38" s="846"/>
      <c r="P38" s="846"/>
      <c r="Q38" s="846"/>
      <c r="R38" s="846"/>
      <c r="S38" s="846"/>
      <c r="T38" s="846"/>
      <c r="U38" s="846"/>
      <c r="V38" s="846"/>
      <c r="W38" s="846"/>
      <c r="X38" s="835" t="s">
        <v>83</v>
      </c>
      <c r="Y38" s="843"/>
      <c r="Z38" s="844" t="s">
        <v>25</v>
      </c>
      <c r="AB38" s="868" t="s">
        <v>281</v>
      </c>
      <c r="AC38" s="839"/>
      <c r="AD38" s="840"/>
      <c r="AE38" s="868"/>
      <c r="AF38" s="840"/>
      <c r="AG38" s="840"/>
      <c r="AH38" s="871" t="s">
        <v>4</v>
      </c>
      <c r="AJ38" s="436" t="s">
        <v>92</v>
      </c>
      <c r="AK38" s="843"/>
      <c r="AL38" s="846"/>
      <c r="AM38" s="846"/>
      <c r="AN38" s="846"/>
      <c r="AO38" s="846"/>
      <c r="AP38" s="846"/>
      <c r="AQ38" s="846"/>
      <c r="AR38" s="846"/>
      <c r="AS38" s="846"/>
      <c r="AT38" s="846"/>
      <c r="AU38" s="846"/>
      <c r="AV38" s="846"/>
      <c r="AW38" s="846"/>
      <c r="AX38" s="835" t="s">
        <v>83</v>
      </c>
      <c r="AY38" s="843"/>
      <c r="AZ38" s="844" t="s">
        <v>92</v>
      </c>
    </row>
    <row r="39" spans="1:52" ht="15" customHeight="1">
      <c r="A39" s="24"/>
      <c r="B39" s="837" t="s">
        <v>95</v>
      </c>
      <c r="C39" s="839" t="s">
        <v>579</v>
      </c>
      <c r="D39" s="840"/>
      <c r="E39" s="868" t="s">
        <v>281</v>
      </c>
      <c r="F39" s="840"/>
      <c r="G39" s="840"/>
      <c r="H39" s="838"/>
      <c r="I39" s="24"/>
      <c r="J39" s="436" t="s">
        <v>92</v>
      </c>
      <c r="K39" s="843"/>
      <c r="L39" s="846"/>
      <c r="M39" s="846"/>
      <c r="N39" s="846"/>
      <c r="O39" s="846"/>
      <c r="P39" s="846"/>
      <c r="Q39" s="846"/>
      <c r="R39" s="846"/>
      <c r="S39" s="846"/>
      <c r="T39" s="846"/>
      <c r="U39" s="846"/>
      <c r="V39" s="846"/>
      <c r="W39" s="846"/>
      <c r="X39" s="835" t="s">
        <v>83</v>
      </c>
      <c r="Y39" s="843"/>
      <c r="Z39" s="844" t="s">
        <v>92</v>
      </c>
      <c r="AB39" s="836" t="s">
        <v>95</v>
      </c>
      <c r="AC39" s="1113" t="s">
        <v>44</v>
      </c>
      <c r="AD39" s="1113"/>
      <c r="AE39" s="1113"/>
      <c r="AF39" s="851"/>
      <c r="AG39" s="851"/>
      <c r="AH39" s="851"/>
      <c r="AJ39" s="436"/>
      <c r="AK39" s="436"/>
      <c r="AL39" s="436"/>
      <c r="AM39" s="436"/>
      <c r="AN39" s="436"/>
      <c r="AO39" s="436"/>
      <c r="AP39" s="436"/>
      <c r="AQ39" s="436"/>
      <c r="AR39" s="436"/>
      <c r="AS39" s="436"/>
      <c r="AT39" s="436"/>
      <c r="AU39" s="436"/>
      <c r="AV39" s="436"/>
      <c r="AW39" s="436"/>
      <c r="AX39" s="436"/>
      <c r="AY39" s="436"/>
      <c r="AZ39" s="436"/>
    </row>
    <row r="40" spans="1:52" ht="15" customHeight="1">
      <c r="A40" s="24"/>
      <c r="B40" s="836" t="s">
        <v>95</v>
      </c>
      <c r="C40" s="1113" t="s">
        <v>45</v>
      </c>
      <c r="D40" s="1113"/>
      <c r="E40" s="1113"/>
      <c r="F40" s="851"/>
      <c r="G40" s="851"/>
      <c r="H40" s="851"/>
      <c r="I40" s="24"/>
      <c r="J40" s="436"/>
      <c r="K40" s="436"/>
      <c r="L40" s="436"/>
      <c r="M40" s="436"/>
      <c r="N40" s="436"/>
      <c r="O40" s="436"/>
      <c r="P40" s="436"/>
      <c r="Q40" s="436"/>
      <c r="R40" s="436"/>
      <c r="S40" s="436"/>
      <c r="T40" s="436"/>
      <c r="U40" s="436"/>
      <c r="V40" s="436"/>
      <c r="W40" s="436"/>
      <c r="X40" s="436"/>
      <c r="Y40" s="436"/>
      <c r="Z40" s="436"/>
      <c r="AA40" s="724"/>
      <c r="AB40" s="836" t="s">
        <v>95</v>
      </c>
      <c r="AC40" s="852" t="s">
        <v>2149</v>
      </c>
      <c r="AD40" s="852"/>
      <c r="AE40" s="852"/>
      <c r="AF40" s="852"/>
      <c r="AG40" s="852"/>
      <c r="AH40" s="852"/>
      <c r="AJ40" s="874" t="s">
        <v>1319</v>
      </c>
      <c r="AK40" s="875"/>
      <c r="AL40" s="875"/>
      <c r="AM40" s="875"/>
      <c r="AN40" s="875"/>
      <c r="AO40" s="875"/>
      <c r="AP40" s="875"/>
      <c r="AQ40" s="875"/>
      <c r="AR40" s="875"/>
      <c r="AS40" s="875"/>
      <c r="AT40" s="875"/>
      <c r="AU40" s="871" t="s">
        <v>1171</v>
      </c>
      <c r="AV40" s="875"/>
      <c r="AW40" s="875"/>
      <c r="AX40" s="876" t="s">
        <v>480</v>
      </c>
      <c r="AY40" s="877"/>
      <c r="AZ40" s="878" t="s">
        <v>508</v>
      </c>
    </row>
    <row r="41" spans="1:52" ht="15" customHeight="1">
      <c r="A41" s="24"/>
      <c r="B41" s="836" t="s">
        <v>95</v>
      </c>
      <c r="C41" s="852" t="s">
        <v>2144</v>
      </c>
      <c r="D41" s="852"/>
      <c r="E41" s="852"/>
      <c r="F41" s="852"/>
      <c r="G41" s="852"/>
      <c r="H41" s="852"/>
      <c r="I41" s="24"/>
      <c r="J41" s="874" t="s">
        <v>1319</v>
      </c>
      <c r="K41" s="875"/>
      <c r="L41" s="875"/>
      <c r="M41" s="875"/>
      <c r="N41" s="875"/>
      <c r="O41" s="875"/>
      <c r="P41" s="875"/>
      <c r="Q41" s="875"/>
      <c r="R41" s="875"/>
      <c r="S41" s="875"/>
      <c r="T41" s="875"/>
      <c r="U41" s="871" t="s">
        <v>1171</v>
      </c>
      <c r="V41" s="875"/>
      <c r="W41" s="875"/>
      <c r="X41" s="876" t="s">
        <v>480</v>
      </c>
      <c r="Y41" s="877"/>
      <c r="Z41" s="878" t="s">
        <v>508</v>
      </c>
      <c r="AA41" s="724"/>
      <c r="AB41" s="241"/>
      <c r="AC41" s="24"/>
      <c r="AD41" s="24"/>
      <c r="AE41" s="24"/>
      <c r="AF41" s="24"/>
      <c r="AG41" s="24"/>
      <c r="AH41" s="24"/>
      <c r="AJ41" s="436" t="s">
        <v>1320</v>
      </c>
      <c r="AK41" s="843"/>
      <c r="AL41" s="845"/>
      <c r="AM41" s="845"/>
      <c r="AN41" s="845"/>
      <c r="AO41" s="845"/>
      <c r="AP41" s="845"/>
      <c r="AQ41" s="845"/>
      <c r="AR41" s="845"/>
      <c r="AS41" s="845"/>
      <c r="AT41" s="845"/>
      <c r="AU41" s="845"/>
      <c r="AV41" s="845"/>
      <c r="AW41" s="845"/>
      <c r="AX41" s="767" t="s">
        <v>83</v>
      </c>
      <c r="AY41" s="376"/>
      <c r="AZ41" s="282" t="s">
        <v>1322</v>
      </c>
    </row>
    <row r="42" spans="1:52" ht="15.75" customHeight="1">
      <c r="A42" s="24"/>
      <c r="B42" s="241"/>
      <c r="C42" s="24"/>
      <c r="D42" s="24"/>
      <c r="E42" s="24"/>
      <c r="F42" s="24"/>
      <c r="G42" s="24"/>
      <c r="H42" s="24"/>
      <c r="I42" s="24"/>
      <c r="J42" s="436" t="s">
        <v>1320</v>
      </c>
      <c r="K42" s="843"/>
      <c r="L42" s="845"/>
      <c r="M42" s="845"/>
      <c r="N42" s="845"/>
      <c r="O42" s="845"/>
      <c r="P42" s="845"/>
      <c r="Q42" s="845"/>
      <c r="R42" s="845"/>
      <c r="S42" s="845"/>
      <c r="T42" s="845"/>
      <c r="U42" s="845"/>
      <c r="V42" s="845"/>
      <c r="W42" s="845"/>
      <c r="X42" s="767" t="s">
        <v>83</v>
      </c>
      <c r="Y42" s="376"/>
      <c r="Z42" s="282" t="s">
        <v>1322</v>
      </c>
      <c r="AA42" s="724"/>
      <c r="AB42" s="868" t="s">
        <v>1784</v>
      </c>
      <c r="AC42" s="839"/>
      <c r="AD42" s="840"/>
      <c r="AE42" s="868"/>
      <c r="AF42" s="840"/>
      <c r="AG42" s="840"/>
      <c r="AH42" s="871" t="s">
        <v>2200</v>
      </c>
      <c r="AJ42" s="436" t="s">
        <v>1321</v>
      </c>
      <c r="AK42" s="843"/>
      <c r="AL42" s="846"/>
      <c r="AM42" s="846"/>
      <c r="AN42" s="846"/>
      <c r="AO42" s="846"/>
      <c r="AP42" s="846"/>
      <c r="AQ42" s="846"/>
      <c r="AR42" s="846"/>
      <c r="AS42" s="846"/>
      <c r="AT42" s="846"/>
      <c r="AU42" s="846"/>
      <c r="AV42" s="846"/>
      <c r="AW42" s="846"/>
      <c r="AX42" s="767" t="s">
        <v>83</v>
      </c>
      <c r="AY42" s="376"/>
      <c r="AZ42" s="282" t="s">
        <v>24</v>
      </c>
    </row>
    <row r="43" spans="1:52" ht="15" customHeight="1">
      <c r="A43" s="24"/>
      <c r="B43" s="837" t="s">
        <v>95</v>
      </c>
      <c r="C43" s="839" t="s">
        <v>2132</v>
      </c>
      <c r="D43" s="840"/>
      <c r="E43" s="868" t="s">
        <v>1784</v>
      </c>
      <c r="F43" s="840"/>
      <c r="G43" s="840"/>
      <c r="H43" s="838"/>
      <c r="I43" s="24"/>
      <c r="J43" s="436" t="s">
        <v>1321</v>
      </c>
      <c r="K43" s="843"/>
      <c r="L43" s="846"/>
      <c r="M43" s="846"/>
      <c r="N43" s="846"/>
      <c r="O43" s="846"/>
      <c r="P43" s="846"/>
      <c r="Q43" s="846"/>
      <c r="R43" s="846"/>
      <c r="S43" s="846"/>
      <c r="T43" s="846"/>
      <c r="U43" s="846"/>
      <c r="V43" s="846"/>
      <c r="W43" s="846"/>
      <c r="X43" s="767" t="s">
        <v>83</v>
      </c>
      <c r="Y43" s="376"/>
      <c r="Z43" s="282" t="s">
        <v>24</v>
      </c>
      <c r="AA43" s="724"/>
      <c r="AB43" s="836" t="s">
        <v>95</v>
      </c>
      <c r="AC43" s="1113" t="s">
        <v>44</v>
      </c>
      <c r="AD43" s="1113"/>
      <c r="AE43" s="1113"/>
      <c r="AF43" s="851"/>
      <c r="AG43" s="851"/>
      <c r="AH43" s="851"/>
      <c r="AJ43" s="436" t="s">
        <v>11</v>
      </c>
      <c r="AK43" s="843"/>
      <c r="AL43" s="846"/>
      <c r="AM43" s="846"/>
      <c r="AN43" s="846"/>
      <c r="AO43" s="846"/>
      <c r="AP43" s="846"/>
      <c r="AQ43" s="846"/>
      <c r="AR43" s="846"/>
      <c r="AS43" s="846"/>
      <c r="AT43" s="846"/>
      <c r="AU43" s="846"/>
      <c r="AV43" s="846"/>
      <c r="AW43" s="846"/>
      <c r="AX43" s="767" t="s">
        <v>83</v>
      </c>
      <c r="AY43" s="376"/>
      <c r="AZ43" s="282" t="s">
        <v>25</v>
      </c>
    </row>
    <row r="44" spans="1:52" ht="15" customHeight="1">
      <c r="A44" s="24"/>
      <c r="B44" s="836" t="s">
        <v>95</v>
      </c>
      <c r="C44" s="1113" t="s">
        <v>196</v>
      </c>
      <c r="D44" s="1113"/>
      <c r="E44" s="1113"/>
      <c r="F44" s="851"/>
      <c r="G44" s="851"/>
      <c r="H44" s="851"/>
      <c r="I44" s="24"/>
      <c r="J44" s="436" t="s">
        <v>11</v>
      </c>
      <c r="K44" s="843"/>
      <c r="L44" s="846"/>
      <c r="M44" s="846"/>
      <c r="N44" s="846"/>
      <c r="O44" s="846"/>
      <c r="P44" s="846"/>
      <c r="Q44" s="846"/>
      <c r="R44" s="846"/>
      <c r="S44" s="846"/>
      <c r="T44" s="846"/>
      <c r="U44" s="846"/>
      <c r="V44" s="846"/>
      <c r="W44" s="846"/>
      <c r="X44" s="767" t="s">
        <v>83</v>
      </c>
      <c r="Y44" s="376"/>
      <c r="Z44" s="282" t="s">
        <v>25</v>
      </c>
      <c r="AA44" s="724"/>
      <c r="AB44" s="836" t="s">
        <v>95</v>
      </c>
      <c r="AC44" s="852" t="s">
        <v>164</v>
      </c>
      <c r="AD44" s="852"/>
      <c r="AE44" s="852"/>
      <c r="AF44" s="852"/>
      <c r="AG44" s="852"/>
      <c r="AH44" s="852"/>
      <c r="AJ44" s="847"/>
      <c r="AK44" s="847"/>
      <c r="AL44" s="847"/>
      <c r="AM44" s="847"/>
      <c r="AN44" s="847"/>
      <c r="AO44" s="847"/>
      <c r="AP44" s="847"/>
      <c r="AQ44" s="847"/>
      <c r="AR44" s="847"/>
      <c r="AS44" s="847"/>
      <c r="AT44" s="847"/>
      <c r="AU44" s="847"/>
      <c r="AV44" s="847"/>
      <c r="AW44" s="847"/>
      <c r="AX44" s="847"/>
      <c r="AY44" s="847"/>
      <c r="AZ44" s="847"/>
    </row>
    <row r="45" spans="1:52" ht="15" customHeight="1">
      <c r="A45" s="24"/>
      <c r="B45" s="836" t="s">
        <v>95</v>
      </c>
      <c r="C45" s="852" t="s">
        <v>2145</v>
      </c>
      <c r="D45" s="852"/>
      <c r="E45" s="852"/>
      <c r="F45" s="852"/>
      <c r="G45" s="852"/>
      <c r="H45" s="852"/>
      <c r="I45" s="24"/>
      <c r="J45" s="847"/>
      <c r="K45" s="847"/>
      <c r="L45" s="847"/>
      <c r="M45" s="847"/>
      <c r="N45" s="847"/>
      <c r="O45" s="847"/>
      <c r="P45" s="847"/>
      <c r="Q45" s="847"/>
      <c r="R45" s="847"/>
      <c r="S45" s="847"/>
      <c r="T45" s="847"/>
      <c r="U45" s="847"/>
      <c r="V45" s="847"/>
      <c r="W45" s="847"/>
      <c r="X45" s="847"/>
      <c r="Y45" s="847"/>
      <c r="Z45" s="847"/>
      <c r="AA45" s="724"/>
      <c r="AB45" s="379" t="s">
        <v>173</v>
      </c>
      <c r="AC45" s="379"/>
      <c r="AD45" s="379"/>
      <c r="AE45" s="379"/>
      <c r="AF45" s="379"/>
      <c r="AG45" s="379"/>
      <c r="AH45" s="379"/>
      <c r="AI45" s="255" t="s">
        <v>2195</v>
      </c>
      <c r="AJ45" s="379" t="s">
        <v>2136</v>
      </c>
      <c r="AK45" s="379"/>
      <c r="AL45" s="379"/>
      <c r="AM45" s="379"/>
      <c r="AN45" s="379"/>
      <c r="AO45" s="379"/>
      <c r="AP45" s="379"/>
      <c r="AQ45" s="379"/>
      <c r="AR45" s="379"/>
      <c r="AS45" s="379"/>
      <c r="AT45" s="379"/>
      <c r="AU45" s="379"/>
      <c r="AV45" s="379" t="s">
        <v>506</v>
      </c>
      <c r="AW45" s="379"/>
      <c r="AX45" s="379"/>
      <c r="AY45" s="673"/>
      <c r="AZ45" s="396">
        <v>1</v>
      </c>
    </row>
    <row r="46" spans="1:52" ht="15" customHeight="1">
      <c r="A46" s="24"/>
      <c r="B46" s="379" t="s">
        <v>173</v>
      </c>
      <c r="C46" s="379"/>
      <c r="D46" s="379"/>
      <c r="E46" s="379"/>
      <c r="F46" s="379"/>
      <c r="G46" s="379"/>
      <c r="H46" s="379"/>
      <c r="I46" s="24"/>
      <c r="J46" s="379" t="s">
        <v>2136</v>
      </c>
      <c r="K46" s="379"/>
      <c r="L46" s="379"/>
      <c r="M46" s="379"/>
      <c r="N46" s="379"/>
      <c r="O46" s="379"/>
      <c r="P46" s="379"/>
      <c r="Q46" s="379"/>
      <c r="R46" s="379"/>
      <c r="S46" s="379"/>
      <c r="T46" s="379"/>
      <c r="U46" s="379"/>
      <c r="V46" s="379" t="s">
        <v>506</v>
      </c>
      <c r="W46" s="379"/>
      <c r="X46" s="379"/>
      <c r="Y46" s="673"/>
      <c r="Z46" s="396">
        <v>1</v>
      </c>
      <c r="AA46" s="724"/>
      <c r="AB46" s="836" t="s">
        <v>13</v>
      </c>
      <c r="AC46" s="847" t="s">
        <v>2156</v>
      </c>
      <c r="AD46" s="845"/>
      <c r="AE46" s="845"/>
      <c r="AF46" s="845"/>
      <c r="AG46" s="845"/>
      <c r="AH46" s="845"/>
      <c r="AI46" s="621">
        <v>0</v>
      </c>
      <c r="AJ46" s="848" t="s">
        <v>2155</v>
      </c>
      <c r="AK46" s="849"/>
      <c r="AL46" s="849"/>
      <c r="AM46" s="849"/>
      <c r="AN46" s="849"/>
      <c r="AO46" s="849"/>
      <c r="AP46" s="849"/>
      <c r="AQ46" s="849"/>
      <c r="AR46" s="849"/>
      <c r="AS46" s="849"/>
      <c r="AT46" s="849"/>
      <c r="AU46" s="850"/>
      <c r="AV46" s="855" t="s">
        <v>51</v>
      </c>
      <c r="AW46" s="849"/>
      <c r="AX46" s="849"/>
      <c r="AY46" s="856"/>
      <c r="AZ46" s="857" t="s">
        <v>95</v>
      </c>
    </row>
    <row r="47" spans="1:52" ht="15" customHeight="1">
      <c r="A47" s="24"/>
      <c r="B47" s="836" t="s">
        <v>13</v>
      </c>
      <c r="C47" s="890" t="s">
        <v>2159</v>
      </c>
      <c r="D47" s="845"/>
      <c r="E47" s="845"/>
      <c r="F47" s="845"/>
      <c r="G47" s="845"/>
      <c r="H47" s="845"/>
      <c r="I47" s="24"/>
      <c r="J47" s="848" t="s">
        <v>2146</v>
      </c>
      <c r="K47" s="849"/>
      <c r="L47" s="849"/>
      <c r="M47" s="849"/>
      <c r="N47" s="849"/>
      <c r="O47" s="849"/>
      <c r="P47" s="849"/>
      <c r="Q47" s="849"/>
      <c r="R47" s="849"/>
      <c r="S47" s="849"/>
      <c r="T47" s="849"/>
      <c r="U47" s="850"/>
      <c r="V47" s="855" t="s">
        <v>51</v>
      </c>
      <c r="W47" s="849"/>
      <c r="X47" s="849"/>
      <c r="Y47" s="856"/>
      <c r="Z47" s="857" t="s">
        <v>95</v>
      </c>
      <c r="AA47" s="724"/>
      <c r="AB47" s="836" t="s">
        <v>13</v>
      </c>
      <c r="AC47" s="852" t="s">
        <v>2157</v>
      </c>
      <c r="AD47" s="846"/>
      <c r="AE47" s="846"/>
      <c r="AF47" s="846"/>
      <c r="AG47" s="846"/>
      <c r="AH47" s="846"/>
      <c r="AI47" s="621"/>
      <c r="AJ47" s="842"/>
      <c r="AK47" s="25"/>
      <c r="AL47" s="25"/>
      <c r="AM47" s="25"/>
      <c r="AN47" s="25"/>
      <c r="AO47" s="25"/>
      <c r="AP47" s="25"/>
      <c r="AQ47" s="25"/>
      <c r="AR47" s="25"/>
      <c r="AS47" s="25"/>
      <c r="AT47" s="25"/>
      <c r="AU47" s="266"/>
      <c r="AV47" s="858" t="s">
        <v>1334</v>
      </c>
      <c r="AW47" s="436"/>
      <c r="AX47" s="436"/>
      <c r="AY47" s="776"/>
      <c r="AZ47" s="859" t="s">
        <v>13</v>
      </c>
    </row>
    <row r="48" spans="1:52">
      <c r="A48" s="24"/>
      <c r="B48" s="836" t="s">
        <v>13</v>
      </c>
      <c r="C48" s="846"/>
      <c r="D48" s="846"/>
      <c r="E48" s="846"/>
      <c r="F48" s="846"/>
      <c r="G48" s="846"/>
      <c r="H48" s="846"/>
      <c r="I48" s="24"/>
      <c r="J48" s="842"/>
      <c r="K48" s="25"/>
      <c r="L48" s="25"/>
      <c r="M48" s="25"/>
      <c r="N48" s="25"/>
      <c r="O48" s="25"/>
      <c r="P48" s="25"/>
      <c r="Q48" s="25"/>
      <c r="R48" s="25"/>
      <c r="S48" s="25"/>
      <c r="T48" s="25"/>
      <c r="U48" s="266"/>
      <c r="V48" s="858" t="s">
        <v>1334</v>
      </c>
      <c r="W48" s="436"/>
      <c r="X48" s="436"/>
      <c r="Y48" s="776"/>
      <c r="Z48" s="859" t="s">
        <v>13</v>
      </c>
      <c r="AA48" s="724"/>
      <c r="AB48" s="836" t="s">
        <v>13</v>
      </c>
      <c r="AC48" s="847" t="s">
        <v>2158</v>
      </c>
      <c r="AD48" s="845"/>
      <c r="AE48" s="845"/>
      <c r="AF48" s="845"/>
      <c r="AG48" s="845"/>
      <c r="AH48" s="845"/>
      <c r="AI48" s="621">
        <v>1</v>
      </c>
      <c r="AJ48" s="848" t="s">
        <v>2154</v>
      </c>
      <c r="AK48" s="849"/>
      <c r="AL48" s="849"/>
      <c r="AM48" s="849"/>
      <c r="AN48" s="849"/>
      <c r="AO48" s="849"/>
      <c r="AP48" s="849"/>
      <c r="AQ48" s="849"/>
      <c r="AR48" s="849"/>
      <c r="AS48" s="849"/>
      <c r="AT48" s="849"/>
      <c r="AU48" s="850"/>
      <c r="AV48" s="858" t="s">
        <v>56</v>
      </c>
      <c r="AW48" s="436"/>
      <c r="AX48" s="436"/>
      <c r="AY48" s="776"/>
      <c r="AZ48" s="859" t="s">
        <v>13</v>
      </c>
    </row>
    <row r="49" spans="1:52" ht="15" customHeight="1">
      <c r="A49" s="24"/>
      <c r="B49" s="836" t="s">
        <v>13</v>
      </c>
      <c r="C49" s="845"/>
      <c r="D49" s="845"/>
      <c r="E49" s="845"/>
      <c r="F49" s="845"/>
      <c r="G49" s="845"/>
      <c r="H49" s="845"/>
      <c r="I49" s="24"/>
      <c r="J49" s="848" t="s">
        <v>2147</v>
      </c>
      <c r="K49" s="849"/>
      <c r="L49" s="849"/>
      <c r="M49" s="849"/>
      <c r="N49" s="849"/>
      <c r="O49" s="849"/>
      <c r="P49" s="849"/>
      <c r="Q49" s="849"/>
      <c r="R49" s="849"/>
      <c r="S49" s="849"/>
      <c r="T49" s="849"/>
      <c r="U49" s="850"/>
      <c r="V49" s="858" t="s">
        <v>56</v>
      </c>
      <c r="W49" s="436"/>
      <c r="X49" s="436"/>
      <c r="Y49" s="776"/>
      <c r="Z49" s="859" t="s">
        <v>13</v>
      </c>
      <c r="AA49" s="724"/>
      <c r="AB49" s="836" t="s">
        <v>13</v>
      </c>
      <c r="AC49" s="852"/>
      <c r="AD49" s="846"/>
      <c r="AE49" s="846"/>
      <c r="AF49" s="846"/>
      <c r="AG49" s="846"/>
      <c r="AH49" s="846"/>
      <c r="AI49" s="621"/>
      <c r="AJ49" s="842"/>
      <c r="AK49" s="25"/>
      <c r="AL49" s="25"/>
      <c r="AM49" s="25"/>
      <c r="AN49" s="25"/>
      <c r="AO49" s="25"/>
      <c r="AP49" s="25"/>
      <c r="AQ49" s="25"/>
      <c r="AR49" s="25"/>
      <c r="AS49" s="25"/>
      <c r="AT49" s="25"/>
      <c r="AU49" s="266"/>
      <c r="AV49" s="860" t="s">
        <v>57</v>
      </c>
      <c r="AW49" s="436"/>
      <c r="AX49" s="436"/>
      <c r="AY49" s="776"/>
      <c r="AZ49" s="859" t="s">
        <v>13</v>
      </c>
    </row>
    <row r="50" spans="1:52">
      <c r="A50" s="24"/>
      <c r="B50" s="836" t="s">
        <v>13</v>
      </c>
      <c r="C50" s="846"/>
      <c r="D50" s="846"/>
      <c r="E50" s="846"/>
      <c r="F50" s="846"/>
      <c r="G50" s="846"/>
      <c r="H50" s="846"/>
      <c r="I50" s="24"/>
      <c r="J50" s="842" t="s">
        <v>2148</v>
      </c>
      <c r="K50" s="25"/>
      <c r="L50" s="25"/>
      <c r="M50" s="25"/>
      <c r="N50" s="25"/>
      <c r="O50" s="25"/>
      <c r="P50" s="25"/>
      <c r="Q50" s="25"/>
      <c r="R50" s="25"/>
      <c r="S50" s="25"/>
      <c r="T50" s="25"/>
      <c r="U50" s="266"/>
      <c r="V50" s="860" t="s">
        <v>57</v>
      </c>
      <c r="W50" s="436"/>
      <c r="X50" s="436"/>
      <c r="Y50" s="776"/>
      <c r="Z50" s="859" t="s">
        <v>13</v>
      </c>
      <c r="AA50" s="724"/>
      <c r="AB50" s="836" t="s">
        <v>13</v>
      </c>
      <c r="AC50" s="847"/>
      <c r="AD50" s="845"/>
      <c r="AE50" s="845"/>
      <c r="AF50" s="845"/>
      <c r="AG50" s="845"/>
      <c r="AH50" s="845"/>
      <c r="AI50" s="621">
        <v>2</v>
      </c>
      <c r="AJ50" s="848" t="s">
        <v>2202</v>
      </c>
      <c r="AK50" s="849"/>
      <c r="AL50" s="849"/>
      <c r="AM50" s="849"/>
      <c r="AN50" s="849"/>
      <c r="AO50" s="849"/>
      <c r="AP50" s="849"/>
      <c r="AQ50" s="849"/>
      <c r="AR50" s="849"/>
      <c r="AS50" s="849"/>
      <c r="AT50" s="849"/>
      <c r="AU50" s="850"/>
      <c r="AV50" s="691" t="s">
        <v>88</v>
      </c>
      <c r="AW50" s="25"/>
      <c r="AX50" s="25"/>
      <c r="AY50" s="255"/>
      <c r="AZ50" s="861" t="s">
        <v>13</v>
      </c>
    </row>
    <row r="51" spans="1:52" ht="15" customHeight="1">
      <c r="A51" s="24"/>
      <c r="B51" s="836" t="s">
        <v>13</v>
      </c>
      <c r="C51" s="845"/>
      <c r="D51" s="845"/>
      <c r="E51" s="845"/>
      <c r="F51" s="845"/>
      <c r="G51" s="845"/>
      <c r="H51" s="845"/>
      <c r="I51" s="24"/>
      <c r="J51" s="848"/>
      <c r="K51" s="849"/>
      <c r="L51" s="849"/>
      <c r="M51" s="849"/>
      <c r="N51" s="849"/>
      <c r="O51" s="849"/>
      <c r="P51" s="849"/>
      <c r="Q51" s="849"/>
      <c r="R51" s="849"/>
      <c r="S51" s="849"/>
      <c r="T51" s="849"/>
      <c r="U51" s="850"/>
      <c r="V51" s="691" t="s">
        <v>88</v>
      </c>
      <c r="W51" s="25"/>
      <c r="X51" s="25"/>
      <c r="Y51" s="255"/>
      <c r="Z51" s="861" t="s">
        <v>13</v>
      </c>
      <c r="AA51" s="724"/>
      <c r="AB51" s="836" t="s">
        <v>13</v>
      </c>
      <c r="AC51" s="852"/>
      <c r="AD51" s="846"/>
      <c r="AE51" s="846"/>
      <c r="AF51" s="846"/>
      <c r="AG51" s="846"/>
      <c r="AH51" s="846"/>
      <c r="AI51" s="621"/>
      <c r="AJ51" s="842"/>
      <c r="AK51" s="25"/>
      <c r="AL51" s="25"/>
      <c r="AM51" s="25"/>
      <c r="AN51" s="25"/>
      <c r="AO51" s="25"/>
      <c r="AP51" s="25"/>
      <c r="AQ51" s="25"/>
      <c r="AR51" s="25"/>
      <c r="AS51" s="25"/>
      <c r="AT51" s="25"/>
      <c r="AU51" s="266"/>
      <c r="AV51" s="862" t="s">
        <v>1958</v>
      </c>
      <c r="AW51" s="436"/>
      <c r="AX51" s="436"/>
      <c r="AY51" s="776"/>
      <c r="AZ51" s="265"/>
    </row>
    <row r="52" spans="1:52">
      <c r="A52" s="24"/>
      <c r="B52" s="836" t="s">
        <v>13</v>
      </c>
      <c r="C52" s="846"/>
      <c r="D52" s="846"/>
      <c r="E52" s="846"/>
      <c r="F52" s="846"/>
      <c r="G52" s="846"/>
      <c r="H52" s="846"/>
      <c r="I52" s="24"/>
      <c r="J52" s="842"/>
      <c r="K52" s="25"/>
      <c r="L52" s="25"/>
      <c r="M52" s="25"/>
      <c r="N52" s="25"/>
      <c r="O52" s="25"/>
      <c r="P52" s="25"/>
      <c r="Q52" s="25"/>
      <c r="R52" s="25"/>
      <c r="S52" s="25"/>
      <c r="T52" s="25"/>
      <c r="U52" s="266"/>
      <c r="V52" s="862" t="s">
        <v>1958</v>
      </c>
      <c r="W52" s="436"/>
      <c r="X52" s="436"/>
      <c r="Y52" s="776"/>
      <c r="Z52" s="265"/>
      <c r="AA52" s="724"/>
      <c r="AB52" s="836" t="s">
        <v>13</v>
      </c>
      <c r="AC52" s="847"/>
      <c r="AD52" s="845"/>
      <c r="AE52" s="845"/>
      <c r="AF52" s="845"/>
      <c r="AG52" s="845"/>
      <c r="AH52" s="845"/>
      <c r="AI52" s="621">
        <v>3</v>
      </c>
      <c r="AJ52" s="848" t="s">
        <v>188</v>
      </c>
      <c r="AK52" s="849"/>
      <c r="AL52" s="849"/>
      <c r="AM52" s="849"/>
      <c r="AN52" s="849"/>
      <c r="AO52" s="849"/>
      <c r="AP52" s="849"/>
      <c r="AQ52" s="849"/>
      <c r="AR52" s="849"/>
      <c r="AS52" s="849"/>
      <c r="AT52" s="849"/>
      <c r="AU52" s="850"/>
      <c r="AV52" s="436" t="s">
        <v>1335</v>
      </c>
      <c r="AW52" s="436"/>
      <c r="AX52" s="436"/>
      <c r="AY52" s="863"/>
      <c r="AZ52" s="864" t="s">
        <v>690</v>
      </c>
    </row>
    <row r="53" spans="1:52" ht="15" customHeight="1">
      <c r="A53" s="24"/>
      <c r="B53" s="836" t="s">
        <v>13</v>
      </c>
      <c r="C53" s="845"/>
      <c r="D53" s="845"/>
      <c r="E53" s="845"/>
      <c r="F53" s="845"/>
      <c r="G53" s="845"/>
      <c r="H53" s="845"/>
      <c r="I53" s="24"/>
      <c r="J53" s="848"/>
      <c r="K53" s="849"/>
      <c r="L53" s="849"/>
      <c r="M53" s="849"/>
      <c r="N53" s="849"/>
      <c r="O53" s="849"/>
      <c r="P53" s="849"/>
      <c r="Q53" s="849"/>
      <c r="R53" s="849"/>
      <c r="S53" s="849"/>
      <c r="T53" s="849"/>
      <c r="U53" s="850"/>
      <c r="V53" s="436" t="s">
        <v>1335</v>
      </c>
      <c r="W53" s="436"/>
      <c r="X53" s="436"/>
      <c r="Y53" s="863"/>
      <c r="Z53" s="864" t="s">
        <v>690</v>
      </c>
      <c r="AA53" s="724"/>
      <c r="AB53" s="836" t="s">
        <v>13</v>
      </c>
      <c r="AC53" s="852"/>
      <c r="AD53" s="846"/>
      <c r="AE53" s="846"/>
      <c r="AF53" s="846"/>
      <c r="AG53" s="846"/>
      <c r="AH53" s="846"/>
      <c r="AI53" s="621"/>
      <c r="AJ53" s="842"/>
      <c r="AK53" s="25"/>
      <c r="AL53" s="25"/>
      <c r="AM53" s="25"/>
      <c r="AN53" s="25"/>
      <c r="AO53" s="25"/>
      <c r="AP53" s="25"/>
      <c r="AQ53" s="25"/>
      <c r="AR53" s="25"/>
      <c r="AS53" s="25"/>
      <c r="AT53" s="25"/>
      <c r="AU53" s="266"/>
      <c r="AV53" s="436" t="s">
        <v>1324</v>
      </c>
      <c r="AW53" s="436"/>
      <c r="AX53" s="436"/>
      <c r="AY53" s="863"/>
      <c r="AZ53" s="864" t="s">
        <v>690</v>
      </c>
    </row>
    <row r="54" spans="1:52">
      <c r="A54" s="24"/>
      <c r="B54" s="836" t="s">
        <v>13</v>
      </c>
      <c r="C54" s="846"/>
      <c r="D54" s="846"/>
      <c r="E54" s="846"/>
      <c r="F54" s="846"/>
      <c r="G54" s="846"/>
      <c r="H54" s="846"/>
      <c r="I54" s="24"/>
      <c r="J54" s="842"/>
      <c r="K54" s="25"/>
      <c r="L54" s="25"/>
      <c r="M54" s="25"/>
      <c r="N54" s="25"/>
      <c r="O54" s="25"/>
      <c r="P54" s="25"/>
      <c r="Q54" s="25"/>
      <c r="R54" s="25"/>
      <c r="S54" s="25"/>
      <c r="T54" s="25"/>
      <c r="U54" s="266"/>
      <c r="V54" s="436" t="s">
        <v>1324</v>
      </c>
      <c r="W54" s="436"/>
      <c r="X54" s="436"/>
      <c r="Y54" s="863"/>
      <c r="Z54" s="864" t="s">
        <v>690</v>
      </c>
      <c r="AA54" s="724"/>
      <c r="AB54" s="836" t="s">
        <v>13</v>
      </c>
      <c r="AC54" s="847"/>
      <c r="AD54" s="845"/>
      <c r="AE54" s="845"/>
      <c r="AF54" s="845"/>
      <c r="AG54" s="845"/>
      <c r="AH54" s="845"/>
      <c r="AI54" s="621">
        <v>4</v>
      </c>
      <c r="AJ54" s="848" t="s">
        <v>2203</v>
      </c>
      <c r="AK54" s="849"/>
      <c r="AL54" s="849"/>
      <c r="AM54" s="849"/>
      <c r="AN54" s="849"/>
      <c r="AO54" s="849"/>
      <c r="AP54" s="849"/>
      <c r="AQ54" s="849"/>
      <c r="AR54" s="849"/>
      <c r="AS54" s="849"/>
      <c r="AT54" s="849"/>
      <c r="AU54" s="850"/>
      <c r="AV54" s="25" t="s">
        <v>1815</v>
      </c>
      <c r="AW54" s="25"/>
      <c r="AX54" s="25"/>
      <c r="AY54" s="674"/>
      <c r="AZ54" s="865" t="s">
        <v>1955</v>
      </c>
    </row>
    <row r="55" spans="1:52">
      <c r="A55" s="24"/>
      <c r="B55" s="836" t="s">
        <v>13</v>
      </c>
      <c r="C55" s="845"/>
      <c r="D55" s="845"/>
      <c r="E55" s="845"/>
      <c r="F55" s="845"/>
      <c r="G55" s="845"/>
      <c r="H55" s="845"/>
      <c r="I55" s="24"/>
      <c r="J55" s="848"/>
      <c r="K55" s="849"/>
      <c r="L55" s="849"/>
      <c r="M55" s="849"/>
      <c r="N55" s="849"/>
      <c r="O55" s="849"/>
      <c r="P55" s="849"/>
      <c r="Q55" s="849"/>
      <c r="R55" s="849"/>
      <c r="S55" s="849"/>
      <c r="T55" s="849"/>
      <c r="U55" s="850"/>
      <c r="V55" s="25" t="s">
        <v>1815</v>
      </c>
      <c r="W55" s="25"/>
      <c r="X55" s="25"/>
      <c r="Y55" s="674"/>
      <c r="Z55" s="865" t="s">
        <v>1955</v>
      </c>
      <c r="AA55" s="724"/>
      <c r="AB55" s="836" t="s">
        <v>13</v>
      </c>
      <c r="AC55" s="852"/>
      <c r="AD55" s="846"/>
      <c r="AE55" s="846"/>
      <c r="AF55" s="846"/>
      <c r="AG55" s="846"/>
      <c r="AH55" s="846"/>
      <c r="AI55" s="621"/>
      <c r="AJ55" s="842"/>
      <c r="AK55" s="25"/>
      <c r="AL55" s="25"/>
      <c r="AM55" s="25"/>
      <c r="AN55" s="25"/>
      <c r="AO55" s="25"/>
      <c r="AP55" s="25"/>
      <c r="AQ55" s="25"/>
      <c r="AR55" s="25"/>
      <c r="AS55" s="25"/>
      <c r="AT55" s="25"/>
      <c r="AU55" s="266"/>
      <c r="AV55" s="839" t="s">
        <v>2133</v>
      </c>
      <c r="AW55" s="839"/>
      <c r="AX55" s="840"/>
      <c r="AY55" s="840"/>
      <c r="AZ55" s="866" t="s">
        <v>1171</v>
      </c>
    </row>
    <row r="56" spans="1:52">
      <c r="A56" s="24"/>
      <c r="B56" s="836" t="s">
        <v>13</v>
      </c>
      <c r="C56" s="846"/>
      <c r="D56" s="846"/>
      <c r="E56" s="846"/>
      <c r="F56" s="846"/>
      <c r="G56" s="846"/>
      <c r="H56" s="846"/>
      <c r="I56" s="24"/>
      <c r="J56" s="842"/>
      <c r="K56" s="25"/>
      <c r="L56" s="25"/>
      <c r="M56" s="25"/>
      <c r="N56" s="25"/>
      <c r="O56" s="25"/>
      <c r="P56" s="25"/>
      <c r="Q56" s="25"/>
      <c r="R56" s="25"/>
      <c r="S56" s="25"/>
      <c r="T56" s="25"/>
      <c r="U56" s="266"/>
      <c r="V56" s="839" t="s">
        <v>2133</v>
      </c>
      <c r="W56" s="839"/>
      <c r="X56" s="840"/>
      <c r="Y56" s="840"/>
      <c r="Z56" s="866" t="s">
        <v>1171</v>
      </c>
      <c r="AA56" s="724"/>
      <c r="AI56" s="17"/>
    </row>
    <row r="57" spans="1:52">
      <c r="A57" s="24"/>
      <c r="M57" s="724"/>
      <c r="N57" s="724"/>
      <c r="O57" s="724"/>
      <c r="P57" s="724"/>
      <c r="Q57" s="724"/>
      <c r="R57" s="724"/>
      <c r="S57" s="724"/>
      <c r="T57" s="724"/>
      <c r="U57" s="724"/>
      <c r="X57" s="724"/>
      <c r="Y57" s="724"/>
      <c r="Z57" s="724"/>
      <c r="AA57" s="724"/>
      <c r="AB57" s="366" t="s">
        <v>1290</v>
      </c>
      <c r="AC57" s="24"/>
      <c r="AD57" s="25" t="s">
        <v>2160</v>
      </c>
      <c r="AE57" s="25"/>
      <c r="AF57" s="25"/>
      <c r="AG57" s="25"/>
      <c r="AH57" s="25"/>
      <c r="AI57" s="25"/>
      <c r="AJ57" s="25"/>
      <c r="AK57" s="25"/>
      <c r="AL57" s="24"/>
      <c r="AM57" s="366" t="s">
        <v>516</v>
      </c>
      <c r="AN57" s="24"/>
      <c r="AO57" s="880">
        <v>16</v>
      </c>
      <c r="AP57" s="896"/>
      <c r="AQ57" s="255"/>
      <c r="AR57" s="25"/>
      <c r="AS57" s="753"/>
      <c r="AT57" s="24"/>
      <c r="AU57" s="24"/>
      <c r="AV57" s="24"/>
      <c r="AW57" s="24"/>
      <c r="AX57" s="24"/>
      <c r="AY57" s="24"/>
      <c r="AZ57" s="24"/>
    </row>
    <row r="58" spans="1:52">
      <c r="A58" s="24"/>
      <c r="B58" s="366" t="s">
        <v>1290</v>
      </c>
      <c r="C58" s="24"/>
      <c r="D58" s="25" t="s">
        <v>2151</v>
      </c>
      <c r="E58" s="25"/>
      <c r="F58" s="25"/>
      <c r="G58" s="25"/>
      <c r="H58" s="25"/>
      <c r="I58" s="25"/>
      <c r="J58" s="25"/>
      <c r="K58" s="25"/>
      <c r="L58" s="24"/>
      <c r="M58" s="366" t="s">
        <v>516</v>
      </c>
      <c r="N58" s="24"/>
      <c r="O58" s="370">
        <v>40</v>
      </c>
      <c r="P58" s="834"/>
      <c r="Q58" s="255"/>
      <c r="R58" s="25"/>
      <c r="S58" s="753"/>
      <c r="T58" s="24"/>
      <c r="U58" s="24"/>
      <c r="V58" s="24"/>
      <c r="W58" s="24"/>
      <c r="X58" s="24"/>
      <c r="Y58" s="24"/>
      <c r="Z58" s="24"/>
      <c r="AA58" s="724"/>
      <c r="AB58" s="366" t="s">
        <v>1291</v>
      </c>
      <c r="AC58" s="24"/>
      <c r="AD58" s="209" t="s">
        <v>2161</v>
      </c>
      <c r="AE58" s="209"/>
      <c r="AF58" s="209"/>
      <c r="AG58" s="879"/>
      <c r="AH58" s="879"/>
      <c r="AI58" s="879"/>
      <c r="AJ58" s="209"/>
      <c r="AK58" s="209"/>
      <c r="AL58" s="24"/>
      <c r="AM58" s="366" t="s">
        <v>1304</v>
      </c>
      <c r="AN58" s="24"/>
      <c r="AO58" s="209"/>
      <c r="AP58" s="209"/>
      <c r="AQ58" s="209"/>
      <c r="AR58" s="209"/>
      <c r="AS58" s="732"/>
      <c r="AT58" s="24"/>
      <c r="AU58" s="24"/>
      <c r="AV58" s="24"/>
      <c r="AW58" s="24"/>
      <c r="AX58" s="24"/>
      <c r="AY58" s="24"/>
      <c r="AZ58" s="24"/>
    </row>
    <row r="59" spans="1:52">
      <c r="A59" s="24"/>
      <c r="B59" s="366" t="s">
        <v>1291</v>
      </c>
      <c r="C59" s="24"/>
      <c r="D59" s="209" t="s">
        <v>2152</v>
      </c>
      <c r="E59" s="209"/>
      <c r="F59" s="209"/>
      <c r="G59" s="879"/>
      <c r="H59" s="879"/>
      <c r="I59" s="879"/>
      <c r="J59" s="209"/>
      <c r="K59" s="209"/>
      <c r="L59" s="24"/>
      <c r="M59" s="366" t="s">
        <v>1304</v>
      </c>
      <c r="N59" s="24"/>
      <c r="O59" s="209" t="s">
        <v>2139</v>
      </c>
      <c r="P59" s="209"/>
      <c r="Q59" s="209"/>
      <c r="R59" s="209"/>
      <c r="S59" s="732"/>
      <c r="T59" s="24"/>
      <c r="U59" s="24"/>
      <c r="V59" s="24"/>
      <c r="W59" s="24"/>
      <c r="X59" s="24"/>
      <c r="Y59" s="24"/>
      <c r="Z59" s="24"/>
      <c r="AA59" s="724"/>
      <c r="AB59" s="365" t="s">
        <v>536</v>
      </c>
      <c r="AC59" s="24"/>
      <c r="AD59" s="879" t="s">
        <v>2162</v>
      </c>
      <c r="AE59" s="879"/>
      <c r="AF59" s="879"/>
      <c r="AG59" s="752"/>
      <c r="AH59" s="752"/>
      <c r="AI59" s="693"/>
      <c r="AJ59" s="693"/>
      <c r="AK59" s="693"/>
      <c r="AL59" s="24"/>
      <c r="AM59" s="366" t="s">
        <v>1297</v>
      </c>
      <c r="AN59" s="24"/>
      <c r="AO59" s="987" t="s">
        <v>43</v>
      </c>
      <c r="AP59" s="987"/>
      <c r="AQ59" s="987"/>
      <c r="AR59" s="987"/>
      <c r="AS59" s="24"/>
      <c r="AT59" s="24"/>
      <c r="AU59" s="24"/>
      <c r="AV59" s="24"/>
      <c r="AW59" s="24"/>
      <c r="AX59" s="24"/>
      <c r="AY59" s="24"/>
      <c r="AZ59" s="24"/>
    </row>
    <row r="60" spans="1:52">
      <c r="A60" s="24"/>
      <c r="B60" s="365" t="s">
        <v>536</v>
      </c>
      <c r="C60" s="24"/>
      <c r="D60" s="879" t="s">
        <v>2153</v>
      </c>
      <c r="E60" s="879"/>
      <c r="F60" s="879"/>
      <c r="G60" s="752"/>
      <c r="H60" s="752"/>
      <c r="I60" s="693"/>
      <c r="J60" s="693"/>
      <c r="K60" s="693"/>
      <c r="L60" s="24"/>
      <c r="M60" s="366" t="s">
        <v>1297</v>
      </c>
      <c r="N60" s="24"/>
      <c r="O60" s="987" t="s">
        <v>42</v>
      </c>
      <c r="P60" s="987"/>
      <c r="Q60" s="987"/>
      <c r="R60" s="987"/>
      <c r="S60" s="24"/>
      <c r="T60" s="24"/>
      <c r="U60" s="24"/>
      <c r="V60" s="24"/>
      <c r="W60" s="24"/>
      <c r="X60" s="24"/>
      <c r="Y60" s="24"/>
      <c r="Z60" s="24"/>
      <c r="AA60" s="724"/>
      <c r="AB60" s="365"/>
      <c r="AC60" s="24"/>
      <c r="AD60" s="209"/>
      <c r="AE60" s="209"/>
      <c r="AF60" s="209"/>
      <c r="AG60" s="209"/>
      <c r="AH60" s="997"/>
      <c r="AI60" s="997"/>
      <c r="AJ60" s="997"/>
      <c r="AK60" s="841"/>
      <c r="AL60" s="24"/>
      <c r="AM60" s="366" t="s">
        <v>1305</v>
      </c>
      <c r="AN60" s="24"/>
      <c r="AO60" s="987"/>
      <c r="AP60" s="987"/>
      <c r="AQ60" s="987"/>
      <c r="AR60" s="987"/>
      <c r="AS60" s="988"/>
      <c r="AT60" s="24"/>
      <c r="AU60" s="24"/>
      <c r="AV60" s="24"/>
      <c r="AW60" s="24"/>
      <c r="AX60" s="24"/>
      <c r="AY60" s="24"/>
      <c r="AZ60" s="24"/>
    </row>
    <row r="61" spans="1:52">
      <c r="A61" s="24"/>
      <c r="B61" s="365"/>
      <c r="C61" s="24"/>
      <c r="D61" s="209"/>
      <c r="E61" s="209"/>
      <c r="F61" s="209"/>
      <c r="G61" s="209"/>
      <c r="H61" s="997"/>
      <c r="I61" s="997"/>
      <c r="J61" s="997"/>
      <c r="K61" s="841"/>
      <c r="L61" s="24"/>
      <c r="M61" s="366" t="s">
        <v>1305</v>
      </c>
      <c r="N61" s="24"/>
      <c r="O61" s="987" t="s">
        <v>1393</v>
      </c>
      <c r="P61" s="987"/>
      <c r="Q61" s="987"/>
      <c r="R61" s="987"/>
      <c r="S61" s="988"/>
      <c r="T61" s="24"/>
      <c r="U61" s="24"/>
      <c r="V61" s="24"/>
      <c r="W61" s="24"/>
      <c r="X61" s="24"/>
      <c r="Y61" s="24"/>
      <c r="Z61" s="24"/>
      <c r="AA61" s="724"/>
      <c r="AB61" s="24"/>
      <c r="AC61" s="24"/>
      <c r="AD61" s="24"/>
      <c r="AE61" s="24"/>
      <c r="AF61" s="24"/>
      <c r="AG61" s="24"/>
      <c r="AH61" s="24"/>
      <c r="AI61" s="24"/>
      <c r="AJ61" s="24"/>
      <c r="AK61" s="24"/>
      <c r="AL61" s="24"/>
      <c r="AM61" s="24"/>
      <c r="AN61" s="24"/>
      <c r="AO61" s="24"/>
      <c r="AP61" s="24"/>
      <c r="AQ61" s="24"/>
      <c r="AR61" s="24"/>
      <c r="AS61" s="24"/>
      <c r="AT61" s="24"/>
      <c r="AU61" s="24"/>
      <c r="AV61" s="24"/>
      <c r="AW61" s="24"/>
      <c r="AX61" s="24"/>
      <c r="AY61" s="24"/>
      <c r="AZ61" s="24"/>
    </row>
    <row r="62" spans="1:52">
      <c r="A62" s="24"/>
      <c r="B62" s="24"/>
      <c r="C62" s="24"/>
      <c r="D62" s="24"/>
      <c r="E62" s="24"/>
      <c r="F62" s="24"/>
      <c r="G62" s="24"/>
      <c r="H62" s="24"/>
      <c r="I62" s="24"/>
      <c r="J62" s="24"/>
      <c r="K62" s="24"/>
      <c r="L62" s="24"/>
      <c r="M62" s="24"/>
      <c r="N62" s="24"/>
      <c r="O62" s="24"/>
      <c r="P62" s="24"/>
      <c r="Q62" s="24"/>
      <c r="R62" s="24"/>
      <c r="S62" s="24"/>
      <c r="T62" s="24"/>
      <c r="U62" s="24"/>
      <c r="V62" s="24"/>
      <c r="W62" s="24"/>
      <c r="X62" s="24"/>
      <c r="Y62" s="24"/>
      <c r="Z62" s="24"/>
      <c r="AA62" s="724"/>
      <c r="AB62" s="867" t="s">
        <v>280</v>
      </c>
      <c r="AC62" s="853"/>
      <c r="AD62" s="854"/>
      <c r="AE62" s="867"/>
      <c r="AF62" s="840"/>
      <c r="AG62" s="840"/>
      <c r="AH62" s="871" t="s">
        <v>2201</v>
      </c>
      <c r="AI62" s="24"/>
      <c r="AJ62" s="869" t="s">
        <v>2134</v>
      </c>
      <c r="AK62" s="870"/>
      <c r="AL62" s="870"/>
      <c r="AM62" s="870"/>
      <c r="AN62" s="870"/>
      <c r="AO62" s="870"/>
      <c r="AP62" s="870"/>
      <c r="AQ62" s="870"/>
      <c r="AR62" s="870"/>
      <c r="AS62" s="870"/>
      <c r="AT62" s="870"/>
      <c r="AU62" s="871" t="s">
        <v>1171</v>
      </c>
      <c r="AV62" s="870"/>
      <c r="AW62" s="870"/>
      <c r="AX62" s="872" t="s">
        <v>480</v>
      </c>
      <c r="AY62" s="870"/>
      <c r="AZ62" s="873" t="s">
        <v>2135</v>
      </c>
    </row>
    <row r="63" spans="1:52">
      <c r="A63" s="24"/>
      <c r="B63" s="837" t="s">
        <v>95</v>
      </c>
      <c r="C63" s="853" t="s">
        <v>2131</v>
      </c>
      <c r="D63" s="854"/>
      <c r="E63" s="867" t="s">
        <v>2137</v>
      </c>
      <c r="F63" s="840"/>
      <c r="G63" s="840"/>
      <c r="H63" s="838"/>
      <c r="I63" s="24"/>
      <c r="J63" s="869" t="s">
        <v>2134</v>
      </c>
      <c r="K63" s="870"/>
      <c r="L63" s="870"/>
      <c r="M63" s="870"/>
      <c r="N63" s="870"/>
      <c r="O63" s="870"/>
      <c r="P63" s="870"/>
      <c r="Q63" s="870"/>
      <c r="R63" s="870"/>
      <c r="S63" s="870"/>
      <c r="T63" s="870"/>
      <c r="U63" s="871" t="s">
        <v>1171</v>
      </c>
      <c r="V63" s="870"/>
      <c r="W63" s="870"/>
      <c r="X63" s="872" t="s">
        <v>480</v>
      </c>
      <c r="Y63" s="870"/>
      <c r="Z63" s="873" t="s">
        <v>2135</v>
      </c>
      <c r="AA63" s="724"/>
      <c r="AB63" s="836" t="s">
        <v>95</v>
      </c>
      <c r="AC63" s="1113" t="s">
        <v>44</v>
      </c>
      <c r="AD63" s="1113"/>
      <c r="AE63" s="1113"/>
      <c r="AF63" s="851"/>
      <c r="AG63" s="851"/>
      <c r="AH63" s="851"/>
      <c r="AI63" s="24"/>
      <c r="AJ63" s="436" t="s">
        <v>1320</v>
      </c>
      <c r="AK63" s="843"/>
      <c r="AL63" s="845"/>
      <c r="AM63" s="845"/>
      <c r="AN63" s="845"/>
      <c r="AO63" s="845"/>
      <c r="AP63" s="845"/>
      <c r="AQ63" s="845"/>
      <c r="AR63" s="845"/>
      <c r="AS63" s="845"/>
      <c r="AT63" s="845"/>
      <c r="AU63" s="845"/>
      <c r="AV63" s="845"/>
      <c r="AW63" s="845"/>
      <c r="AX63" s="835" t="s">
        <v>83</v>
      </c>
      <c r="AY63" s="843"/>
      <c r="AZ63" s="844" t="s">
        <v>1322</v>
      </c>
    </row>
    <row r="64" spans="1:52">
      <c r="A64" s="24"/>
      <c r="B64" s="836" t="s">
        <v>95</v>
      </c>
      <c r="C64" s="1113" t="s">
        <v>49</v>
      </c>
      <c r="D64" s="1113"/>
      <c r="E64" s="1113"/>
      <c r="F64" s="851"/>
      <c r="G64" s="851"/>
      <c r="H64" s="851"/>
      <c r="I64" s="24"/>
      <c r="J64" s="436" t="s">
        <v>1320</v>
      </c>
      <c r="K64" s="843"/>
      <c r="L64" s="845"/>
      <c r="M64" s="845"/>
      <c r="N64" s="845"/>
      <c r="O64" s="845"/>
      <c r="P64" s="845"/>
      <c r="Q64" s="845"/>
      <c r="R64" s="845"/>
      <c r="S64" s="845"/>
      <c r="T64" s="845"/>
      <c r="U64" s="845"/>
      <c r="V64" s="845"/>
      <c r="W64" s="845"/>
      <c r="X64" s="835" t="s">
        <v>83</v>
      </c>
      <c r="Y64" s="843"/>
      <c r="Z64" s="844" t="s">
        <v>1322</v>
      </c>
      <c r="AA64" s="724"/>
      <c r="AB64" s="836" t="s">
        <v>95</v>
      </c>
      <c r="AC64" s="852" t="s">
        <v>3</v>
      </c>
      <c r="AD64" s="852"/>
      <c r="AE64" s="852"/>
      <c r="AF64" s="852"/>
      <c r="AG64" s="852"/>
      <c r="AH64" s="852"/>
      <c r="AI64" s="24"/>
      <c r="AJ64" s="436" t="s">
        <v>1321</v>
      </c>
      <c r="AK64" s="843"/>
      <c r="AL64" s="846"/>
      <c r="AM64" s="846"/>
      <c r="AN64" s="846"/>
      <c r="AO64" s="846"/>
      <c r="AP64" s="846"/>
      <c r="AQ64" s="846"/>
      <c r="AR64" s="846"/>
      <c r="AS64" s="846"/>
      <c r="AT64" s="846"/>
      <c r="AU64" s="846"/>
      <c r="AV64" s="846"/>
      <c r="AW64" s="846"/>
      <c r="AX64" s="835" t="s">
        <v>83</v>
      </c>
      <c r="AY64" s="843"/>
      <c r="AZ64" s="844" t="s">
        <v>24</v>
      </c>
    </row>
    <row r="65" spans="2:52">
      <c r="B65" s="836" t="s">
        <v>95</v>
      </c>
      <c r="C65" s="852" t="s">
        <v>2150</v>
      </c>
      <c r="D65" s="852"/>
      <c r="E65" s="852"/>
      <c r="F65" s="852"/>
      <c r="G65" s="852"/>
      <c r="H65" s="852"/>
      <c r="I65" s="24"/>
      <c r="J65" s="436" t="s">
        <v>1321</v>
      </c>
      <c r="K65" s="843"/>
      <c r="L65" s="846"/>
      <c r="M65" s="846"/>
      <c r="N65" s="846"/>
      <c r="O65" s="846"/>
      <c r="P65" s="846"/>
      <c r="Q65" s="846"/>
      <c r="R65" s="846"/>
      <c r="S65" s="846"/>
      <c r="T65" s="846"/>
      <c r="U65" s="846"/>
      <c r="V65" s="846"/>
      <c r="W65" s="846"/>
      <c r="X65" s="835" t="s">
        <v>83</v>
      </c>
      <c r="Y65" s="843"/>
      <c r="Z65" s="844" t="s">
        <v>24</v>
      </c>
      <c r="AA65" s="724"/>
      <c r="AB65" s="241"/>
      <c r="AC65" s="24"/>
      <c r="AD65" s="24"/>
      <c r="AE65" s="24"/>
      <c r="AF65" s="24"/>
      <c r="AG65" s="24"/>
      <c r="AH65" s="24"/>
      <c r="AI65" s="24"/>
      <c r="AJ65" s="436" t="s">
        <v>11</v>
      </c>
      <c r="AK65" s="843"/>
      <c r="AL65" s="846"/>
      <c r="AM65" s="846"/>
      <c r="AN65" s="846"/>
      <c r="AO65" s="846"/>
      <c r="AP65" s="846"/>
      <c r="AQ65" s="846"/>
      <c r="AR65" s="846"/>
      <c r="AS65" s="846"/>
      <c r="AT65" s="846"/>
      <c r="AU65" s="846"/>
      <c r="AV65" s="846"/>
      <c r="AW65" s="846"/>
      <c r="AX65" s="835" t="s">
        <v>83</v>
      </c>
      <c r="AY65" s="843"/>
      <c r="AZ65" s="844" t="s">
        <v>25</v>
      </c>
    </row>
    <row r="66" spans="2:52">
      <c r="B66" s="241"/>
      <c r="C66" s="24"/>
      <c r="D66" s="24"/>
      <c r="E66" s="24"/>
      <c r="F66" s="24"/>
      <c r="G66" s="24"/>
      <c r="H66" s="24"/>
      <c r="I66" s="24"/>
      <c r="J66" s="436" t="s">
        <v>11</v>
      </c>
      <c r="K66" s="843"/>
      <c r="L66" s="846"/>
      <c r="M66" s="846"/>
      <c r="N66" s="846"/>
      <c r="O66" s="846"/>
      <c r="P66" s="846"/>
      <c r="Q66" s="846"/>
      <c r="R66" s="846"/>
      <c r="S66" s="846"/>
      <c r="T66" s="846"/>
      <c r="U66" s="846"/>
      <c r="V66" s="846"/>
      <c r="W66" s="846"/>
      <c r="X66" s="835" t="s">
        <v>83</v>
      </c>
      <c r="Y66" s="843"/>
      <c r="Z66" s="844" t="s">
        <v>25</v>
      </c>
      <c r="AA66" s="724"/>
      <c r="AB66" s="868" t="s">
        <v>281</v>
      </c>
      <c r="AC66" s="839"/>
      <c r="AD66" s="840"/>
      <c r="AE66" s="868"/>
      <c r="AF66" s="840"/>
      <c r="AG66" s="840"/>
      <c r="AH66" s="871" t="s">
        <v>2200</v>
      </c>
      <c r="AI66" s="24"/>
      <c r="AJ66" s="436" t="s">
        <v>92</v>
      </c>
      <c r="AK66" s="843"/>
      <c r="AL66" s="846"/>
      <c r="AM66" s="846"/>
      <c r="AN66" s="846"/>
      <c r="AO66" s="846"/>
      <c r="AP66" s="846"/>
      <c r="AQ66" s="846"/>
      <c r="AR66" s="846"/>
      <c r="AS66" s="846"/>
      <c r="AT66" s="846"/>
      <c r="AU66" s="846"/>
      <c r="AV66" s="846"/>
      <c r="AW66" s="846"/>
      <c r="AX66" s="835" t="s">
        <v>83</v>
      </c>
      <c r="AY66" s="843"/>
      <c r="AZ66" s="844" t="s">
        <v>92</v>
      </c>
    </row>
    <row r="67" spans="2:52">
      <c r="B67" s="889" t="s">
        <v>95</v>
      </c>
      <c r="C67" s="839" t="s">
        <v>579</v>
      </c>
      <c r="D67" s="840"/>
      <c r="E67" s="868" t="s">
        <v>281</v>
      </c>
      <c r="F67" s="840"/>
      <c r="G67" s="840"/>
      <c r="H67" s="838"/>
      <c r="I67" s="24"/>
      <c r="J67" s="436" t="s">
        <v>92</v>
      </c>
      <c r="K67" s="843"/>
      <c r="L67" s="846"/>
      <c r="M67" s="846"/>
      <c r="N67" s="846"/>
      <c r="O67" s="846"/>
      <c r="P67" s="846"/>
      <c r="Q67" s="846"/>
      <c r="R67" s="846"/>
      <c r="S67" s="846"/>
      <c r="T67" s="846"/>
      <c r="U67" s="846"/>
      <c r="V67" s="846"/>
      <c r="W67" s="846"/>
      <c r="X67" s="835" t="s">
        <v>83</v>
      </c>
      <c r="Y67" s="843"/>
      <c r="Z67" s="844" t="s">
        <v>92</v>
      </c>
      <c r="AA67" s="724"/>
      <c r="AB67" s="836" t="s">
        <v>95</v>
      </c>
      <c r="AC67" s="1113" t="s">
        <v>44</v>
      </c>
      <c r="AD67" s="1113"/>
      <c r="AE67" s="1113"/>
      <c r="AF67" s="851"/>
      <c r="AG67" s="851"/>
      <c r="AH67" s="851"/>
      <c r="AI67" s="24"/>
      <c r="AJ67" s="436"/>
      <c r="AK67" s="436"/>
      <c r="AL67" s="436"/>
      <c r="AM67" s="436"/>
      <c r="AN67" s="436"/>
      <c r="AO67" s="436"/>
      <c r="AP67" s="436"/>
      <c r="AQ67" s="436"/>
      <c r="AR67" s="436"/>
      <c r="AS67" s="436"/>
      <c r="AT67" s="436"/>
      <c r="AU67" s="436"/>
      <c r="AV67" s="436"/>
      <c r="AW67" s="436"/>
      <c r="AX67" s="436"/>
      <c r="AY67" s="436"/>
      <c r="AZ67" s="436"/>
    </row>
    <row r="68" spans="2:52" ht="15.6">
      <c r="B68" s="836" t="s">
        <v>95</v>
      </c>
      <c r="C68" s="1113" t="s">
        <v>44</v>
      </c>
      <c r="D68" s="1113"/>
      <c r="E68" s="1113"/>
      <c r="F68" s="851"/>
      <c r="G68" s="851"/>
      <c r="H68" s="851"/>
      <c r="I68" s="24"/>
      <c r="J68" s="436"/>
      <c r="K68" s="436"/>
      <c r="L68" s="436"/>
      <c r="M68" s="436"/>
      <c r="N68" s="436"/>
      <c r="O68" s="436"/>
      <c r="P68" s="436"/>
      <c r="Q68" s="436"/>
      <c r="R68" s="436"/>
      <c r="S68" s="436"/>
      <c r="T68" s="436"/>
      <c r="U68" s="436"/>
      <c r="V68" s="436"/>
      <c r="W68" s="436"/>
      <c r="X68" s="436"/>
      <c r="Y68" s="436"/>
      <c r="Z68" s="436"/>
      <c r="AA68" s="724"/>
      <c r="AB68" s="836" t="s">
        <v>95</v>
      </c>
      <c r="AC68" s="852" t="s">
        <v>2164</v>
      </c>
      <c r="AD68" s="852"/>
      <c r="AE68" s="852"/>
      <c r="AF68" s="852"/>
      <c r="AG68" s="852"/>
      <c r="AH68" s="852"/>
      <c r="AI68" s="24"/>
      <c r="AJ68" s="874" t="s">
        <v>1319</v>
      </c>
      <c r="AK68" s="875"/>
      <c r="AL68" s="875"/>
      <c r="AM68" s="875"/>
      <c r="AN68" s="875"/>
      <c r="AO68" s="875"/>
      <c r="AP68" s="875"/>
      <c r="AQ68" s="875"/>
      <c r="AR68" s="875"/>
      <c r="AS68" s="875"/>
      <c r="AT68" s="875"/>
      <c r="AU68" s="871" t="s">
        <v>1171</v>
      </c>
      <c r="AV68" s="875"/>
      <c r="AW68" s="875"/>
      <c r="AX68" s="876" t="s">
        <v>480</v>
      </c>
      <c r="AY68" s="877"/>
      <c r="AZ68" s="878" t="s">
        <v>508</v>
      </c>
    </row>
    <row r="69" spans="2:52" ht="15.6">
      <c r="B69" s="836" t="s">
        <v>95</v>
      </c>
      <c r="C69" s="852" t="s">
        <v>2149</v>
      </c>
      <c r="D69" s="852"/>
      <c r="E69" s="852"/>
      <c r="F69" s="852"/>
      <c r="G69" s="852"/>
      <c r="H69" s="852"/>
      <c r="I69" s="24"/>
      <c r="J69" s="874" t="s">
        <v>1319</v>
      </c>
      <c r="K69" s="875"/>
      <c r="L69" s="875"/>
      <c r="M69" s="875"/>
      <c r="N69" s="875"/>
      <c r="O69" s="875"/>
      <c r="P69" s="875"/>
      <c r="Q69" s="875"/>
      <c r="R69" s="875"/>
      <c r="S69" s="875"/>
      <c r="T69" s="875"/>
      <c r="U69" s="871" t="s">
        <v>1171</v>
      </c>
      <c r="V69" s="875"/>
      <c r="W69" s="875"/>
      <c r="X69" s="876" t="s">
        <v>480</v>
      </c>
      <c r="Y69" s="877"/>
      <c r="Z69" s="878" t="s">
        <v>508</v>
      </c>
      <c r="AA69" s="724"/>
      <c r="AB69" s="241"/>
      <c r="AC69" s="24"/>
      <c r="AD69" s="24"/>
      <c r="AE69" s="24"/>
      <c r="AF69" s="24"/>
      <c r="AG69" s="24"/>
      <c r="AH69" s="24"/>
      <c r="AI69" s="24"/>
      <c r="AJ69" s="436" t="s">
        <v>1320</v>
      </c>
      <c r="AK69" s="843"/>
      <c r="AL69" s="845"/>
      <c r="AM69" s="845"/>
      <c r="AN69" s="845"/>
      <c r="AO69" s="845"/>
      <c r="AP69" s="845"/>
      <c r="AQ69" s="845"/>
      <c r="AR69" s="845"/>
      <c r="AS69" s="845"/>
      <c r="AT69" s="845"/>
      <c r="AU69" s="845"/>
      <c r="AV69" s="845"/>
      <c r="AW69" s="845"/>
      <c r="AX69" s="767" t="s">
        <v>83</v>
      </c>
      <c r="AY69" s="376"/>
      <c r="AZ69" s="282" t="s">
        <v>1322</v>
      </c>
    </row>
    <row r="70" spans="2:52">
      <c r="B70" s="241"/>
      <c r="C70" s="24"/>
      <c r="D70" s="24"/>
      <c r="E70" s="24"/>
      <c r="F70" s="24"/>
      <c r="G70" s="24"/>
      <c r="H70" s="24"/>
      <c r="I70" s="24"/>
      <c r="J70" s="436" t="s">
        <v>1320</v>
      </c>
      <c r="K70" s="843"/>
      <c r="L70" s="845"/>
      <c r="M70" s="845"/>
      <c r="N70" s="845"/>
      <c r="O70" s="845"/>
      <c r="P70" s="845"/>
      <c r="Q70" s="845"/>
      <c r="R70" s="845"/>
      <c r="S70" s="845"/>
      <c r="T70" s="845"/>
      <c r="U70" s="845"/>
      <c r="V70" s="845"/>
      <c r="W70" s="845"/>
      <c r="X70" s="767" t="s">
        <v>83</v>
      </c>
      <c r="Y70" s="376"/>
      <c r="Z70" s="282" t="s">
        <v>1322</v>
      </c>
      <c r="AA70" s="724"/>
      <c r="AB70" s="868" t="s">
        <v>1784</v>
      </c>
      <c r="AC70" s="839"/>
      <c r="AD70" s="840"/>
      <c r="AE70" s="868"/>
      <c r="AF70" s="840"/>
      <c r="AG70" s="840"/>
      <c r="AH70" s="871" t="s">
        <v>4</v>
      </c>
      <c r="AI70" s="24"/>
      <c r="AJ70" s="436" t="s">
        <v>1321</v>
      </c>
      <c r="AK70" s="843"/>
      <c r="AL70" s="846"/>
      <c r="AM70" s="846"/>
      <c r="AN70" s="846"/>
      <c r="AO70" s="846"/>
      <c r="AP70" s="846"/>
      <c r="AQ70" s="846"/>
      <c r="AR70" s="846"/>
      <c r="AS70" s="846"/>
      <c r="AT70" s="846"/>
      <c r="AU70" s="846"/>
      <c r="AV70" s="846"/>
      <c r="AW70" s="846"/>
      <c r="AX70" s="767" t="s">
        <v>83</v>
      </c>
      <c r="AY70" s="376"/>
      <c r="AZ70" s="282" t="s">
        <v>24</v>
      </c>
    </row>
    <row r="71" spans="2:52">
      <c r="B71" s="837" t="s">
        <v>95</v>
      </c>
      <c r="C71" s="839" t="s">
        <v>2132</v>
      </c>
      <c r="D71" s="840"/>
      <c r="E71" s="868" t="s">
        <v>1784</v>
      </c>
      <c r="F71" s="840"/>
      <c r="G71" s="840"/>
      <c r="H71" s="838"/>
      <c r="I71" s="24"/>
      <c r="J71" s="436" t="s">
        <v>1321</v>
      </c>
      <c r="K71" s="843"/>
      <c r="L71" s="846"/>
      <c r="M71" s="846"/>
      <c r="N71" s="846"/>
      <c r="O71" s="846"/>
      <c r="P71" s="846"/>
      <c r="Q71" s="846"/>
      <c r="R71" s="846"/>
      <c r="S71" s="846"/>
      <c r="T71" s="846"/>
      <c r="U71" s="846"/>
      <c r="V71" s="846"/>
      <c r="W71" s="846"/>
      <c r="X71" s="767" t="s">
        <v>83</v>
      </c>
      <c r="Y71" s="376"/>
      <c r="Z71" s="282" t="s">
        <v>24</v>
      </c>
      <c r="AA71" s="724"/>
      <c r="AB71" s="836" t="s">
        <v>95</v>
      </c>
      <c r="AC71" s="1113" t="s">
        <v>196</v>
      </c>
      <c r="AD71" s="1113"/>
      <c r="AE71" s="1113"/>
      <c r="AF71" s="851"/>
      <c r="AG71" s="851"/>
      <c r="AH71" s="851"/>
      <c r="AI71" s="24"/>
      <c r="AJ71" s="436" t="s">
        <v>11</v>
      </c>
      <c r="AK71" s="843"/>
      <c r="AL71" s="846"/>
      <c r="AM71" s="846"/>
      <c r="AN71" s="846"/>
      <c r="AO71" s="846"/>
      <c r="AP71" s="846"/>
      <c r="AQ71" s="846"/>
      <c r="AR71" s="846"/>
      <c r="AS71" s="846"/>
      <c r="AT71" s="846"/>
      <c r="AU71" s="846"/>
      <c r="AV71" s="846"/>
      <c r="AW71" s="846"/>
      <c r="AX71" s="767" t="s">
        <v>83</v>
      </c>
      <c r="AY71" s="376"/>
      <c r="AZ71" s="282" t="s">
        <v>25</v>
      </c>
    </row>
    <row r="72" spans="2:52">
      <c r="B72" s="836" t="s">
        <v>95</v>
      </c>
      <c r="C72" s="1113" t="s">
        <v>44</v>
      </c>
      <c r="D72" s="1113"/>
      <c r="E72" s="1113"/>
      <c r="F72" s="851"/>
      <c r="G72" s="851"/>
      <c r="H72" s="851"/>
      <c r="I72" s="24"/>
      <c r="J72" s="436" t="s">
        <v>11</v>
      </c>
      <c r="K72" s="843"/>
      <c r="L72" s="846"/>
      <c r="M72" s="846"/>
      <c r="N72" s="846"/>
      <c r="O72" s="846"/>
      <c r="P72" s="846"/>
      <c r="Q72" s="846"/>
      <c r="R72" s="846"/>
      <c r="S72" s="846"/>
      <c r="T72" s="846"/>
      <c r="U72" s="846"/>
      <c r="V72" s="846"/>
      <c r="W72" s="846"/>
      <c r="X72" s="767" t="s">
        <v>83</v>
      </c>
      <c r="Y72" s="376"/>
      <c r="Z72" s="282" t="s">
        <v>25</v>
      </c>
      <c r="AA72" s="724"/>
      <c r="AB72" s="836" t="s">
        <v>95</v>
      </c>
      <c r="AC72" s="852" t="s">
        <v>2163</v>
      </c>
      <c r="AD72" s="852"/>
      <c r="AE72" s="852"/>
      <c r="AF72" s="852"/>
      <c r="AG72" s="852"/>
      <c r="AH72" s="852"/>
      <c r="AI72" s="24"/>
      <c r="AJ72" s="847"/>
      <c r="AK72" s="847"/>
      <c r="AL72" s="847"/>
      <c r="AM72" s="847"/>
      <c r="AN72" s="847"/>
      <c r="AO72" s="847"/>
      <c r="AP72" s="847"/>
      <c r="AQ72" s="847"/>
      <c r="AR72" s="847"/>
      <c r="AS72" s="847"/>
      <c r="AT72" s="847"/>
      <c r="AU72" s="847"/>
      <c r="AV72" s="847"/>
      <c r="AW72" s="847"/>
      <c r="AX72" s="847"/>
      <c r="AY72" s="847"/>
      <c r="AZ72" s="847"/>
    </row>
    <row r="73" spans="2:52" ht="15.6">
      <c r="B73" s="836" t="s">
        <v>95</v>
      </c>
      <c r="C73" s="852" t="s">
        <v>164</v>
      </c>
      <c r="D73" s="852"/>
      <c r="E73" s="852"/>
      <c r="F73" s="852"/>
      <c r="G73" s="852"/>
      <c r="H73" s="852"/>
      <c r="I73" s="24"/>
      <c r="J73" s="847"/>
      <c r="K73" s="847"/>
      <c r="L73" s="847"/>
      <c r="M73" s="847"/>
      <c r="N73" s="847"/>
      <c r="O73" s="847"/>
      <c r="P73" s="847"/>
      <c r="Q73" s="847"/>
      <c r="R73" s="847"/>
      <c r="S73" s="847"/>
      <c r="T73" s="847"/>
      <c r="U73" s="847"/>
      <c r="V73" s="847"/>
      <c r="W73" s="847"/>
      <c r="X73" s="847"/>
      <c r="Y73" s="847"/>
      <c r="Z73" s="847"/>
      <c r="AA73" s="724"/>
      <c r="AB73" s="379" t="s">
        <v>173</v>
      </c>
      <c r="AC73" s="379"/>
      <c r="AD73" s="379"/>
      <c r="AE73" s="379"/>
      <c r="AF73" s="379"/>
      <c r="AG73" s="379"/>
      <c r="AH73" s="379"/>
      <c r="AI73" s="255" t="s">
        <v>2195</v>
      </c>
      <c r="AJ73" s="379" t="s">
        <v>2136</v>
      </c>
      <c r="AK73" s="379"/>
      <c r="AL73" s="379"/>
      <c r="AM73" s="379"/>
      <c r="AN73" s="379"/>
      <c r="AO73" s="379"/>
      <c r="AP73" s="379"/>
      <c r="AQ73" s="379"/>
      <c r="AR73" s="379"/>
      <c r="AS73" s="379"/>
      <c r="AT73" s="379"/>
      <c r="AU73" s="379"/>
      <c r="AV73" s="379" t="s">
        <v>506</v>
      </c>
      <c r="AW73" s="379"/>
      <c r="AX73" s="379"/>
      <c r="AY73" s="673"/>
      <c r="AZ73" s="396">
        <v>1</v>
      </c>
    </row>
    <row r="74" spans="2:52" ht="15.6">
      <c r="B74" s="379" t="s">
        <v>173</v>
      </c>
      <c r="C74" s="379"/>
      <c r="D74" s="379"/>
      <c r="E74" s="379"/>
      <c r="F74" s="379"/>
      <c r="G74" s="379"/>
      <c r="H74" s="379"/>
      <c r="I74" s="24"/>
      <c r="J74" s="379" t="s">
        <v>2136</v>
      </c>
      <c r="K74" s="379"/>
      <c r="L74" s="379"/>
      <c r="M74" s="379"/>
      <c r="N74" s="379"/>
      <c r="O74" s="379"/>
      <c r="P74" s="379"/>
      <c r="Q74" s="379"/>
      <c r="R74" s="379"/>
      <c r="S74" s="379"/>
      <c r="T74" s="379"/>
      <c r="U74" s="379"/>
      <c r="V74" s="379" t="s">
        <v>506</v>
      </c>
      <c r="W74" s="379"/>
      <c r="X74" s="379"/>
      <c r="Y74" s="673"/>
      <c r="Z74" s="396">
        <v>1</v>
      </c>
      <c r="AB74" s="836" t="s">
        <v>13</v>
      </c>
      <c r="AC74" s="847" t="s">
        <v>2204</v>
      </c>
      <c r="AD74" s="845"/>
      <c r="AE74" s="845"/>
      <c r="AF74" s="845"/>
      <c r="AG74" s="845"/>
      <c r="AH74" s="845"/>
      <c r="AI74" s="621">
        <v>0</v>
      </c>
      <c r="AJ74" s="848" t="s">
        <v>2211</v>
      </c>
      <c r="AK74" s="849"/>
      <c r="AL74" s="849"/>
      <c r="AM74" s="849"/>
      <c r="AN74" s="849"/>
      <c r="AO74" s="849"/>
      <c r="AP74" s="849"/>
      <c r="AQ74" s="849"/>
      <c r="AR74" s="849"/>
      <c r="AS74" s="849"/>
      <c r="AT74" s="849"/>
      <c r="AU74" s="850"/>
      <c r="AV74" s="855" t="s">
        <v>51</v>
      </c>
      <c r="AW74" s="849"/>
      <c r="AX74" s="849"/>
      <c r="AY74" s="856"/>
      <c r="AZ74" s="857" t="s">
        <v>95</v>
      </c>
    </row>
    <row r="75" spans="2:52">
      <c r="B75" s="836" t="s">
        <v>13</v>
      </c>
      <c r="C75" s="847" t="s">
        <v>2156</v>
      </c>
      <c r="D75" s="845"/>
      <c r="E75" s="845"/>
      <c r="F75" s="845"/>
      <c r="G75" s="845"/>
      <c r="H75" s="845"/>
      <c r="I75" s="24"/>
      <c r="J75" s="848" t="s">
        <v>2155</v>
      </c>
      <c r="K75" s="849"/>
      <c r="L75" s="849"/>
      <c r="M75" s="849"/>
      <c r="N75" s="849"/>
      <c r="O75" s="849"/>
      <c r="P75" s="849"/>
      <c r="Q75" s="849"/>
      <c r="R75" s="849"/>
      <c r="S75" s="849"/>
      <c r="T75" s="849"/>
      <c r="U75" s="850"/>
      <c r="V75" s="855" t="s">
        <v>51</v>
      </c>
      <c r="W75" s="849"/>
      <c r="X75" s="849"/>
      <c r="Y75" s="856"/>
      <c r="Z75" s="857" t="s">
        <v>95</v>
      </c>
      <c r="AB75" s="836" t="s">
        <v>13</v>
      </c>
      <c r="AC75" s="852" t="s">
        <v>2205</v>
      </c>
      <c r="AD75" s="846"/>
      <c r="AE75" s="846"/>
      <c r="AF75" s="846"/>
      <c r="AG75" s="846"/>
      <c r="AH75" s="846"/>
      <c r="AI75" s="621"/>
      <c r="AJ75" s="842"/>
      <c r="AK75" s="25"/>
      <c r="AL75" s="25"/>
      <c r="AM75" s="25"/>
      <c r="AN75" s="25"/>
      <c r="AO75" s="25"/>
      <c r="AP75" s="25"/>
      <c r="AQ75" s="25"/>
      <c r="AR75" s="25"/>
      <c r="AS75" s="25"/>
      <c r="AT75" s="25"/>
      <c r="AU75" s="266"/>
      <c r="AV75" s="858" t="s">
        <v>1334</v>
      </c>
      <c r="AW75" s="436"/>
      <c r="AX75" s="436"/>
      <c r="AY75" s="776"/>
      <c r="AZ75" s="859" t="s">
        <v>13</v>
      </c>
    </row>
    <row r="76" spans="2:52">
      <c r="B76" s="836" t="s">
        <v>13</v>
      </c>
      <c r="C76" s="852" t="s">
        <v>2157</v>
      </c>
      <c r="D76" s="846"/>
      <c r="E76" s="846"/>
      <c r="F76" s="846"/>
      <c r="G76" s="846"/>
      <c r="H76" s="846"/>
      <c r="I76" s="24"/>
      <c r="J76" s="842"/>
      <c r="K76" s="25"/>
      <c r="L76" s="25"/>
      <c r="M76" s="25"/>
      <c r="N76" s="25"/>
      <c r="O76" s="25"/>
      <c r="P76" s="25"/>
      <c r="Q76" s="25"/>
      <c r="R76" s="25"/>
      <c r="S76" s="25"/>
      <c r="T76" s="25"/>
      <c r="U76" s="266"/>
      <c r="V76" s="858" t="s">
        <v>1334</v>
      </c>
      <c r="W76" s="436"/>
      <c r="X76" s="436"/>
      <c r="Y76" s="776"/>
      <c r="Z76" s="859" t="s">
        <v>13</v>
      </c>
      <c r="AB76" s="836" t="s">
        <v>13</v>
      </c>
      <c r="AC76" s="845" t="s">
        <v>2210</v>
      </c>
      <c r="AD76" s="845"/>
      <c r="AE76" s="845"/>
      <c r="AF76" s="845"/>
      <c r="AG76" s="845"/>
      <c r="AH76" s="845"/>
      <c r="AI76" s="621">
        <v>1</v>
      </c>
      <c r="AJ76" s="848" t="s">
        <v>2208</v>
      </c>
      <c r="AK76" s="849"/>
      <c r="AL76" s="849"/>
      <c r="AM76" s="849"/>
      <c r="AN76" s="849"/>
      <c r="AO76" s="849"/>
      <c r="AP76" s="849"/>
      <c r="AQ76" s="849"/>
      <c r="AR76" s="849"/>
      <c r="AS76" s="849"/>
      <c r="AT76" s="849"/>
      <c r="AU76" s="850"/>
      <c r="AV76" s="858" t="s">
        <v>56</v>
      </c>
      <c r="AW76" s="436"/>
      <c r="AX76" s="436"/>
      <c r="AY76" s="776"/>
      <c r="AZ76" s="859" t="s">
        <v>13</v>
      </c>
    </row>
    <row r="77" spans="2:52">
      <c r="B77" s="836" t="s">
        <v>13</v>
      </c>
      <c r="C77" s="847" t="s">
        <v>2158</v>
      </c>
      <c r="D77" s="845"/>
      <c r="E77" s="845"/>
      <c r="F77" s="845"/>
      <c r="G77" s="845"/>
      <c r="H77" s="845"/>
      <c r="I77" s="24"/>
      <c r="J77" s="848" t="s">
        <v>2154</v>
      </c>
      <c r="K77" s="849"/>
      <c r="L77" s="849"/>
      <c r="M77" s="849"/>
      <c r="N77" s="849"/>
      <c r="O77" s="849"/>
      <c r="P77" s="849"/>
      <c r="Q77" s="849"/>
      <c r="R77" s="849"/>
      <c r="S77" s="849"/>
      <c r="T77" s="849"/>
      <c r="U77" s="850"/>
      <c r="V77" s="858" t="s">
        <v>56</v>
      </c>
      <c r="W77" s="436"/>
      <c r="X77" s="436"/>
      <c r="Y77" s="776"/>
      <c r="Z77" s="859" t="s">
        <v>13</v>
      </c>
      <c r="AB77" s="836" t="s">
        <v>13</v>
      </c>
      <c r="AC77" s="846"/>
      <c r="AD77" s="846"/>
      <c r="AE77" s="846"/>
      <c r="AF77" s="846"/>
      <c r="AG77" s="846"/>
      <c r="AH77" s="846"/>
      <c r="AI77" s="621"/>
      <c r="AJ77" s="842" t="s">
        <v>2209</v>
      </c>
      <c r="AK77" s="25"/>
      <c r="AL77" s="25"/>
      <c r="AM77" s="25"/>
      <c r="AN77" s="25"/>
      <c r="AO77" s="25"/>
      <c r="AP77" s="25"/>
      <c r="AQ77" s="25"/>
      <c r="AR77" s="25"/>
      <c r="AS77" s="25"/>
      <c r="AT77" s="25"/>
      <c r="AU77" s="266"/>
      <c r="AV77" s="860" t="s">
        <v>57</v>
      </c>
      <c r="AW77" s="436"/>
      <c r="AX77" s="436"/>
      <c r="AY77" s="776"/>
      <c r="AZ77" s="859" t="s">
        <v>13</v>
      </c>
    </row>
    <row r="78" spans="2:52">
      <c r="B78" s="836" t="s">
        <v>13</v>
      </c>
      <c r="C78" s="852"/>
      <c r="D78" s="846"/>
      <c r="E78" s="846"/>
      <c r="F78" s="846"/>
      <c r="G78" s="846"/>
      <c r="H78" s="846"/>
      <c r="I78" s="24"/>
      <c r="J78" s="842"/>
      <c r="K78" s="25"/>
      <c r="L78" s="25"/>
      <c r="M78" s="25"/>
      <c r="N78" s="25"/>
      <c r="O78" s="25"/>
      <c r="P78" s="25"/>
      <c r="Q78" s="25"/>
      <c r="R78" s="25"/>
      <c r="S78" s="25"/>
      <c r="T78" s="25"/>
      <c r="U78" s="266"/>
      <c r="V78" s="860" t="s">
        <v>57</v>
      </c>
      <c r="W78" s="436"/>
      <c r="X78" s="436"/>
      <c r="Y78" s="776"/>
      <c r="Z78" s="859" t="s">
        <v>13</v>
      </c>
      <c r="AB78" s="836" t="s">
        <v>13</v>
      </c>
      <c r="AC78" s="845"/>
      <c r="AD78" s="845"/>
      <c r="AE78" s="845"/>
      <c r="AF78" s="845"/>
      <c r="AG78" s="845"/>
      <c r="AH78" s="845"/>
      <c r="AI78" s="621">
        <v>2</v>
      </c>
      <c r="AJ78" s="848" t="s">
        <v>2206</v>
      </c>
      <c r="AK78" s="849"/>
      <c r="AL78" s="849"/>
      <c r="AM78" s="849"/>
      <c r="AN78" s="849"/>
      <c r="AO78" s="849"/>
      <c r="AP78" s="849"/>
      <c r="AQ78" s="849"/>
      <c r="AR78" s="849"/>
      <c r="AS78" s="849"/>
      <c r="AT78" s="849"/>
      <c r="AU78" s="850"/>
      <c r="AV78" s="691" t="s">
        <v>88</v>
      </c>
      <c r="AW78" s="25"/>
      <c r="AX78" s="25"/>
      <c r="AY78" s="255"/>
      <c r="AZ78" s="861" t="s">
        <v>13</v>
      </c>
    </row>
    <row r="79" spans="2:52">
      <c r="B79" s="836" t="s">
        <v>13</v>
      </c>
      <c r="C79" s="847"/>
      <c r="D79" s="845"/>
      <c r="E79" s="845"/>
      <c r="F79" s="845"/>
      <c r="G79" s="845"/>
      <c r="H79" s="845"/>
      <c r="I79" s="24"/>
      <c r="J79" s="848"/>
      <c r="K79" s="849"/>
      <c r="L79" s="849"/>
      <c r="M79" s="849"/>
      <c r="N79" s="849"/>
      <c r="O79" s="849"/>
      <c r="P79" s="849"/>
      <c r="Q79" s="849"/>
      <c r="R79" s="849"/>
      <c r="S79" s="849"/>
      <c r="T79" s="849"/>
      <c r="U79" s="850"/>
      <c r="V79" s="691" t="s">
        <v>88</v>
      </c>
      <c r="W79" s="25"/>
      <c r="X79" s="25"/>
      <c r="Y79" s="255"/>
      <c r="Z79" s="861" t="s">
        <v>13</v>
      </c>
      <c r="AB79" s="836" t="s">
        <v>13</v>
      </c>
      <c r="AC79" s="846"/>
      <c r="AD79" s="846"/>
      <c r="AE79" s="846"/>
      <c r="AF79" s="846"/>
      <c r="AG79" s="846"/>
      <c r="AH79" s="846"/>
      <c r="AI79" s="621"/>
      <c r="AJ79" s="842"/>
      <c r="AK79" s="25"/>
      <c r="AL79" s="25"/>
      <c r="AM79" s="25"/>
      <c r="AN79" s="25"/>
      <c r="AO79" s="25"/>
      <c r="AP79" s="25"/>
      <c r="AQ79" s="25"/>
      <c r="AR79" s="25"/>
      <c r="AS79" s="25"/>
      <c r="AT79" s="25"/>
      <c r="AU79" s="266"/>
      <c r="AV79" s="862" t="s">
        <v>1958</v>
      </c>
      <c r="AW79" s="436"/>
      <c r="AX79" s="436"/>
      <c r="AY79" s="776"/>
      <c r="AZ79" s="265"/>
    </row>
    <row r="80" spans="2:52">
      <c r="B80" s="836" t="s">
        <v>13</v>
      </c>
      <c r="C80" s="852"/>
      <c r="D80" s="846"/>
      <c r="E80" s="846"/>
      <c r="F80" s="846"/>
      <c r="G80" s="846"/>
      <c r="H80" s="846"/>
      <c r="I80" s="24"/>
      <c r="J80" s="842"/>
      <c r="K80" s="25"/>
      <c r="L80" s="25"/>
      <c r="M80" s="25"/>
      <c r="N80" s="25"/>
      <c r="O80" s="25"/>
      <c r="P80" s="25"/>
      <c r="Q80" s="25"/>
      <c r="R80" s="25"/>
      <c r="S80" s="25"/>
      <c r="T80" s="25"/>
      <c r="U80" s="266"/>
      <c r="V80" s="862" t="s">
        <v>1958</v>
      </c>
      <c r="W80" s="436"/>
      <c r="X80" s="436"/>
      <c r="Y80" s="776"/>
      <c r="Z80" s="265"/>
      <c r="AB80" s="836" t="s">
        <v>13</v>
      </c>
      <c r="AC80" s="845"/>
      <c r="AD80" s="845"/>
      <c r="AE80" s="845"/>
      <c r="AF80" s="845"/>
      <c r="AG80" s="845"/>
      <c r="AH80" s="845"/>
      <c r="AI80" s="621">
        <v>3</v>
      </c>
      <c r="AJ80" s="848" t="s">
        <v>2207</v>
      </c>
      <c r="AK80" s="849"/>
      <c r="AL80" s="849"/>
      <c r="AM80" s="849"/>
      <c r="AN80" s="849"/>
      <c r="AO80" s="849"/>
      <c r="AP80" s="849"/>
      <c r="AQ80" s="849"/>
      <c r="AR80" s="849"/>
      <c r="AS80" s="849"/>
      <c r="AT80" s="849"/>
      <c r="AU80" s="850"/>
      <c r="AV80" s="436" t="s">
        <v>1335</v>
      </c>
      <c r="AW80" s="436"/>
      <c r="AX80" s="436"/>
      <c r="AY80" s="863"/>
      <c r="AZ80" s="864" t="s">
        <v>690</v>
      </c>
    </row>
    <row r="81" spans="2:52">
      <c r="B81" s="836" t="s">
        <v>13</v>
      </c>
      <c r="C81" s="847"/>
      <c r="D81" s="845"/>
      <c r="E81" s="845"/>
      <c r="F81" s="845"/>
      <c r="G81" s="845"/>
      <c r="H81" s="845"/>
      <c r="I81" s="24"/>
      <c r="J81" s="848"/>
      <c r="K81" s="849"/>
      <c r="L81" s="849"/>
      <c r="M81" s="849"/>
      <c r="N81" s="849"/>
      <c r="O81" s="849"/>
      <c r="P81" s="849"/>
      <c r="Q81" s="849"/>
      <c r="R81" s="849"/>
      <c r="S81" s="849"/>
      <c r="T81" s="849"/>
      <c r="U81" s="850"/>
      <c r="V81" s="436" t="s">
        <v>1335</v>
      </c>
      <c r="W81" s="436"/>
      <c r="X81" s="436"/>
      <c r="Y81" s="863"/>
      <c r="Z81" s="864" t="s">
        <v>690</v>
      </c>
      <c r="AB81" s="836" t="s">
        <v>13</v>
      </c>
      <c r="AC81" s="846"/>
      <c r="AD81" s="846"/>
      <c r="AE81" s="846"/>
      <c r="AF81" s="846"/>
      <c r="AG81" s="846"/>
      <c r="AH81" s="846"/>
      <c r="AI81" s="621"/>
      <c r="AJ81" s="842"/>
      <c r="AK81" s="25"/>
      <c r="AL81" s="25"/>
      <c r="AM81" s="25"/>
      <c r="AN81" s="25"/>
      <c r="AO81" s="25"/>
      <c r="AP81" s="25"/>
      <c r="AQ81" s="25"/>
      <c r="AR81" s="25"/>
      <c r="AS81" s="25"/>
      <c r="AT81" s="25"/>
      <c r="AU81" s="266"/>
      <c r="AV81" s="436" t="s">
        <v>1324</v>
      </c>
      <c r="AW81" s="436"/>
      <c r="AX81" s="436"/>
      <c r="AY81" s="863"/>
      <c r="AZ81" s="864" t="s">
        <v>690</v>
      </c>
    </row>
    <row r="82" spans="2:52">
      <c r="B82" s="836" t="s">
        <v>13</v>
      </c>
      <c r="C82" s="852"/>
      <c r="D82" s="846"/>
      <c r="E82" s="846"/>
      <c r="F82" s="846"/>
      <c r="G82" s="846"/>
      <c r="H82" s="846"/>
      <c r="I82" s="24"/>
      <c r="J82" s="842"/>
      <c r="K82" s="25"/>
      <c r="L82" s="25"/>
      <c r="M82" s="25"/>
      <c r="N82" s="25"/>
      <c r="O82" s="25"/>
      <c r="P82" s="25"/>
      <c r="Q82" s="25"/>
      <c r="R82" s="25"/>
      <c r="S82" s="25"/>
      <c r="T82" s="25"/>
      <c r="U82" s="266"/>
      <c r="V82" s="436" t="s">
        <v>1324</v>
      </c>
      <c r="W82" s="436"/>
      <c r="X82" s="436"/>
      <c r="Y82" s="863"/>
      <c r="Z82" s="864" t="s">
        <v>690</v>
      </c>
      <c r="AB82" s="836" t="s">
        <v>13</v>
      </c>
      <c r="AC82" s="845"/>
      <c r="AD82" s="845"/>
      <c r="AE82" s="845"/>
      <c r="AF82" s="845"/>
      <c r="AG82" s="845"/>
      <c r="AH82" s="845"/>
      <c r="AI82" s="621">
        <v>4</v>
      </c>
      <c r="AJ82" s="848" t="s">
        <v>2203</v>
      </c>
      <c r="AK82" s="849"/>
      <c r="AL82" s="849"/>
      <c r="AM82" s="849"/>
      <c r="AN82" s="849"/>
      <c r="AO82" s="849"/>
      <c r="AP82" s="849"/>
      <c r="AQ82" s="849"/>
      <c r="AR82" s="849"/>
      <c r="AS82" s="849"/>
      <c r="AT82" s="849"/>
      <c r="AU82" s="850"/>
      <c r="AV82" s="25" t="s">
        <v>1815</v>
      </c>
      <c r="AW82" s="25"/>
      <c r="AX82" s="25"/>
      <c r="AY82" s="674"/>
      <c r="AZ82" s="865" t="s">
        <v>1955</v>
      </c>
    </row>
    <row r="83" spans="2:52">
      <c r="B83" s="836" t="s">
        <v>13</v>
      </c>
      <c r="C83" s="847"/>
      <c r="D83" s="845"/>
      <c r="E83" s="845"/>
      <c r="F83" s="845"/>
      <c r="G83" s="845"/>
      <c r="H83" s="845"/>
      <c r="I83" s="24"/>
      <c r="J83" s="848"/>
      <c r="K83" s="849"/>
      <c r="L83" s="849"/>
      <c r="M83" s="849"/>
      <c r="N83" s="849"/>
      <c r="O83" s="849"/>
      <c r="P83" s="849"/>
      <c r="Q83" s="849"/>
      <c r="R83" s="849"/>
      <c r="S83" s="849"/>
      <c r="T83" s="849"/>
      <c r="U83" s="850"/>
      <c r="V83" s="25" t="s">
        <v>1815</v>
      </c>
      <c r="W83" s="25"/>
      <c r="X83" s="25"/>
      <c r="Y83" s="674"/>
      <c r="Z83" s="865" t="s">
        <v>1955</v>
      </c>
      <c r="AB83" s="836" t="s">
        <v>13</v>
      </c>
      <c r="AC83" s="846"/>
      <c r="AD83" s="846"/>
      <c r="AE83" s="846"/>
      <c r="AF83" s="846"/>
      <c r="AG83" s="846"/>
      <c r="AH83" s="846"/>
      <c r="AI83" s="621"/>
      <c r="AJ83" s="842"/>
      <c r="AK83" s="25"/>
      <c r="AL83" s="25"/>
      <c r="AM83" s="25"/>
      <c r="AN83" s="25"/>
      <c r="AO83" s="25"/>
      <c r="AP83" s="25"/>
      <c r="AQ83" s="25"/>
      <c r="AR83" s="25"/>
      <c r="AS83" s="25"/>
      <c r="AT83" s="25"/>
      <c r="AU83" s="266"/>
      <c r="AV83" s="839" t="s">
        <v>2133</v>
      </c>
      <c r="AW83" s="839"/>
      <c r="AX83" s="840"/>
      <c r="AY83" s="840"/>
      <c r="AZ83" s="866" t="s">
        <v>1171</v>
      </c>
    </row>
    <row r="84" spans="2:52">
      <c r="B84" s="836" t="s">
        <v>13</v>
      </c>
      <c r="C84" s="852"/>
      <c r="D84" s="846"/>
      <c r="E84" s="846"/>
      <c r="F84" s="846"/>
      <c r="G84" s="846"/>
      <c r="H84" s="846"/>
      <c r="I84" s="24"/>
      <c r="J84" s="842"/>
      <c r="K84" s="25"/>
      <c r="L84" s="25"/>
      <c r="M84" s="25"/>
      <c r="N84" s="25"/>
      <c r="O84" s="25"/>
      <c r="P84" s="25"/>
      <c r="Q84" s="25"/>
      <c r="R84" s="25"/>
      <c r="S84" s="25"/>
      <c r="T84" s="25"/>
      <c r="U84" s="266"/>
      <c r="V84" s="839" t="s">
        <v>2133</v>
      </c>
      <c r="W84" s="839"/>
      <c r="X84" s="840"/>
      <c r="Y84" s="840"/>
      <c r="Z84" s="866" t="s">
        <v>1171</v>
      </c>
    </row>
    <row r="86" spans="2:52">
      <c r="B86" s="366" t="s">
        <v>1290</v>
      </c>
      <c r="C86" s="24"/>
      <c r="D86" s="25" t="s">
        <v>2160</v>
      </c>
      <c r="E86" s="25"/>
      <c r="F86" s="25"/>
      <c r="G86" s="25"/>
      <c r="H86" s="25"/>
      <c r="I86" s="25"/>
      <c r="J86" s="25"/>
      <c r="K86" s="25"/>
      <c r="L86" s="24"/>
      <c r="M86" s="366" t="s">
        <v>516</v>
      </c>
      <c r="N86" s="24"/>
      <c r="O86" s="880">
        <v>16</v>
      </c>
      <c r="P86" s="834"/>
      <c r="Q86" s="255"/>
      <c r="R86" s="25"/>
      <c r="S86" s="753"/>
      <c r="T86" s="24"/>
      <c r="U86" s="24"/>
      <c r="V86" s="24"/>
      <c r="W86" s="24"/>
      <c r="X86" s="24"/>
      <c r="Y86" s="24"/>
      <c r="Z86" s="24"/>
    </row>
    <row r="87" spans="2:52">
      <c r="B87" s="366" t="s">
        <v>1291</v>
      </c>
      <c r="C87" s="24"/>
      <c r="D87" s="209" t="s">
        <v>2161</v>
      </c>
      <c r="E87" s="209"/>
      <c r="F87" s="209"/>
      <c r="G87" s="879"/>
      <c r="H87" s="879"/>
      <c r="I87" s="879"/>
      <c r="J87" s="209"/>
      <c r="K87" s="209"/>
      <c r="L87" s="24"/>
      <c r="M87" s="366" t="s">
        <v>1304</v>
      </c>
      <c r="N87" s="24"/>
      <c r="O87" s="209"/>
      <c r="P87" s="209"/>
      <c r="Q87" s="209"/>
      <c r="R87" s="209"/>
      <c r="S87" s="732"/>
      <c r="T87" s="24"/>
      <c r="U87" s="24"/>
      <c r="V87" s="24"/>
      <c r="W87" s="24"/>
      <c r="X87" s="24"/>
      <c r="Y87" s="24"/>
      <c r="Z87" s="24"/>
    </row>
    <row r="88" spans="2:52">
      <c r="B88" s="365" t="s">
        <v>536</v>
      </c>
      <c r="C88" s="24"/>
      <c r="D88" s="879" t="s">
        <v>2162</v>
      </c>
      <c r="E88" s="879"/>
      <c r="F88" s="879"/>
      <c r="G88" s="752"/>
      <c r="H88" s="752"/>
      <c r="I88" s="693"/>
      <c r="J88" s="693"/>
      <c r="K88" s="693"/>
      <c r="L88" s="24"/>
      <c r="M88" s="366" t="s">
        <v>1297</v>
      </c>
      <c r="N88" s="24"/>
      <c r="O88" s="987" t="s">
        <v>43</v>
      </c>
      <c r="P88" s="987"/>
      <c r="Q88" s="987"/>
      <c r="R88" s="987"/>
      <c r="S88" s="24"/>
      <c r="T88" s="24"/>
      <c r="U88" s="24"/>
      <c r="V88" s="24"/>
      <c r="W88" s="24"/>
      <c r="X88" s="24"/>
      <c r="Y88" s="24"/>
      <c r="Z88" s="24"/>
    </row>
    <row r="89" spans="2:52">
      <c r="B89" s="365"/>
      <c r="C89" s="24"/>
      <c r="D89" s="209"/>
      <c r="E89" s="209"/>
      <c r="F89" s="209"/>
      <c r="G89" s="209"/>
      <c r="H89" s="997"/>
      <c r="I89" s="997"/>
      <c r="J89" s="997"/>
      <c r="K89" s="841"/>
      <c r="L89" s="24"/>
      <c r="M89" s="366" t="s">
        <v>1305</v>
      </c>
      <c r="N89" s="24"/>
      <c r="O89" s="987"/>
      <c r="P89" s="987"/>
      <c r="Q89" s="987"/>
      <c r="R89" s="987"/>
      <c r="S89" s="988"/>
      <c r="T89" s="24"/>
      <c r="U89" s="24"/>
      <c r="V89" s="24"/>
      <c r="W89" s="24"/>
      <c r="X89" s="24"/>
      <c r="Y89" s="24"/>
      <c r="Z89" s="24"/>
    </row>
    <row r="90" spans="2:52">
      <c r="B90" s="24"/>
      <c r="C90" s="24"/>
      <c r="D90" s="24"/>
      <c r="E90" s="24"/>
      <c r="F90" s="24"/>
      <c r="G90" s="24"/>
      <c r="H90" s="24"/>
      <c r="I90" s="24"/>
      <c r="J90" s="24"/>
      <c r="K90" s="24"/>
      <c r="L90" s="24"/>
      <c r="M90" s="24"/>
      <c r="N90" s="24"/>
      <c r="O90" s="24"/>
      <c r="P90" s="24"/>
      <c r="Q90" s="24"/>
      <c r="R90" s="24"/>
      <c r="S90" s="24"/>
      <c r="T90" s="24"/>
      <c r="U90" s="24"/>
      <c r="V90" s="24"/>
      <c r="W90" s="24"/>
      <c r="X90" s="24"/>
      <c r="Y90" s="24"/>
      <c r="Z90" s="24"/>
    </row>
    <row r="91" spans="2:52">
      <c r="B91" s="837" t="s">
        <v>95</v>
      </c>
      <c r="C91" s="853" t="s">
        <v>2131</v>
      </c>
      <c r="D91" s="854"/>
      <c r="E91" s="867" t="s">
        <v>2137</v>
      </c>
      <c r="F91" s="840"/>
      <c r="G91" s="840"/>
      <c r="H91" s="838"/>
      <c r="I91" s="24"/>
      <c r="J91" s="869" t="s">
        <v>2134</v>
      </c>
      <c r="K91" s="870"/>
      <c r="L91" s="870"/>
      <c r="M91" s="870"/>
      <c r="N91" s="870"/>
      <c r="O91" s="870"/>
      <c r="P91" s="870"/>
      <c r="Q91" s="870"/>
      <c r="R91" s="870"/>
      <c r="S91" s="870"/>
      <c r="T91" s="870"/>
      <c r="U91" s="871" t="s">
        <v>1171</v>
      </c>
      <c r="V91" s="870"/>
      <c r="W91" s="870"/>
      <c r="X91" s="872" t="s">
        <v>480</v>
      </c>
      <c r="Y91" s="870"/>
      <c r="Z91" s="873" t="s">
        <v>2135</v>
      </c>
    </row>
    <row r="92" spans="2:52">
      <c r="B92" s="836" t="s">
        <v>95</v>
      </c>
      <c r="C92" s="1113" t="s">
        <v>44</v>
      </c>
      <c r="D92" s="1113"/>
      <c r="E92" s="1113"/>
      <c r="F92" s="851"/>
      <c r="G92" s="851"/>
      <c r="H92" s="851"/>
      <c r="I92" s="24"/>
      <c r="J92" s="436" t="s">
        <v>1320</v>
      </c>
      <c r="K92" s="843"/>
      <c r="L92" s="845"/>
      <c r="M92" s="845"/>
      <c r="N92" s="845"/>
      <c r="O92" s="845"/>
      <c r="P92" s="845"/>
      <c r="Q92" s="845"/>
      <c r="R92" s="845"/>
      <c r="S92" s="845"/>
      <c r="T92" s="845"/>
      <c r="U92" s="845"/>
      <c r="V92" s="845"/>
      <c r="W92" s="845"/>
      <c r="X92" s="835" t="s">
        <v>83</v>
      </c>
      <c r="Y92" s="843"/>
      <c r="Z92" s="844" t="s">
        <v>1322</v>
      </c>
    </row>
    <row r="93" spans="2:52">
      <c r="B93" s="836" t="s">
        <v>95</v>
      </c>
      <c r="C93" s="852" t="s">
        <v>3</v>
      </c>
      <c r="D93" s="852"/>
      <c r="E93" s="852"/>
      <c r="F93" s="852"/>
      <c r="G93" s="852"/>
      <c r="H93" s="852"/>
      <c r="I93" s="24"/>
      <c r="J93" s="436" t="s">
        <v>1321</v>
      </c>
      <c r="K93" s="843"/>
      <c r="L93" s="846"/>
      <c r="M93" s="846"/>
      <c r="N93" s="846"/>
      <c r="O93" s="846"/>
      <c r="P93" s="846"/>
      <c r="Q93" s="846"/>
      <c r="R93" s="846"/>
      <c r="S93" s="846"/>
      <c r="T93" s="846"/>
      <c r="U93" s="846"/>
      <c r="V93" s="846"/>
      <c r="W93" s="846"/>
      <c r="X93" s="835" t="s">
        <v>83</v>
      </c>
      <c r="Y93" s="843"/>
      <c r="Z93" s="844" t="s">
        <v>24</v>
      </c>
    </row>
    <row r="94" spans="2:52">
      <c r="B94" s="241"/>
      <c r="C94" s="24"/>
      <c r="D94" s="24"/>
      <c r="E94" s="24"/>
      <c r="F94" s="24"/>
      <c r="G94" s="24"/>
      <c r="H94" s="24"/>
      <c r="I94" s="24"/>
      <c r="J94" s="436" t="s">
        <v>11</v>
      </c>
      <c r="K94" s="843"/>
      <c r="L94" s="846"/>
      <c r="M94" s="846"/>
      <c r="N94" s="846"/>
      <c r="O94" s="846"/>
      <c r="P94" s="846"/>
      <c r="Q94" s="846"/>
      <c r="R94" s="846"/>
      <c r="S94" s="846"/>
      <c r="T94" s="846"/>
      <c r="U94" s="846"/>
      <c r="V94" s="846"/>
      <c r="W94" s="846"/>
      <c r="X94" s="835" t="s">
        <v>83</v>
      </c>
      <c r="Y94" s="843"/>
      <c r="Z94" s="844" t="s">
        <v>25</v>
      </c>
    </row>
    <row r="95" spans="2:52">
      <c r="B95" s="837" t="s">
        <v>95</v>
      </c>
      <c r="C95" s="839" t="s">
        <v>579</v>
      </c>
      <c r="D95" s="840"/>
      <c r="E95" s="868" t="s">
        <v>281</v>
      </c>
      <c r="F95" s="840"/>
      <c r="G95" s="840"/>
      <c r="H95" s="838"/>
      <c r="I95" s="24"/>
      <c r="J95" s="436" t="s">
        <v>92</v>
      </c>
      <c r="K95" s="843"/>
      <c r="L95" s="846"/>
      <c r="M95" s="846"/>
      <c r="N95" s="846"/>
      <c r="O95" s="846"/>
      <c r="P95" s="846"/>
      <c r="Q95" s="846"/>
      <c r="R95" s="846"/>
      <c r="S95" s="846"/>
      <c r="T95" s="846"/>
      <c r="U95" s="846"/>
      <c r="V95" s="846"/>
      <c r="W95" s="846"/>
      <c r="X95" s="835" t="s">
        <v>83</v>
      </c>
      <c r="Y95" s="843"/>
      <c r="Z95" s="844" t="s">
        <v>92</v>
      </c>
    </row>
    <row r="96" spans="2:52">
      <c r="B96" s="836" t="s">
        <v>95</v>
      </c>
      <c r="C96" s="1113" t="s">
        <v>44</v>
      </c>
      <c r="D96" s="1113"/>
      <c r="E96" s="1113"/>
      <c r="F96" s="851"/>
      <c r="G96" s="851"/>
      <c r="H96" s="851"/>
      <c r="I96" s="24"/>
      <c r="J96" s="436"/>
      <c r="K96" s="436"/>
      <c r="L96" s="436"/>
      <c r="M96" s="436"/>
      <c r="N96" s="436"/>
      <c r="O96" s="436"/>
      <c r="P96" s="436"/>
      <c r="Q96" s="436"/>
      <c r="R96" s="436"/>
      <c r="S96" s="436"/>
      <c r="T96" s="436"/>
      <c r="U96" s="436"/>
      <c r="V96" s="436"/>
      <c r="W96" s="436"/>
      <c r="X96" s="436"/>
      <c r="Y96" s="436"/>
      <c r="Z96" s="436"/>
    </row>
    <row r="97" spans="2:26" ht="15.6">
      <c r="B97" s="836" t="s">
        <v>95</v>
      </c>
      <c r="C97" s="852" t="s">
        <v>2164</v>
      </c>
      <c r="D97" s="852"/>
      <c r="E97" s="852"/>
      <c r="F97" s="852"/>
      <c r="G97" s="852"/>
      <c r="H97" s="852"/>
      <c r="I97" s="24"/>
      <c r="J97" s="874" t="s">
        <v>1319</v>
      </c>
      <c r="K97" s="875"/>
      <c r="L97" s="875"/>
      <c r="M97" s="875"/>
      <c r="N97" s="875"/>
      <c r="O97" s="875"/>
      <c r="P97" s="875"/>
      <c r="Q97" s="875"/>
      <c r="R97" s="875"/>
      <c r="S97" s="875"/>
      <c r="T97" s="875"/>
      <c r="U97" s="871" t="s">
        <v>1171</v>
      </c>
      <c r="V97" s="875"/>
      <c r="W97" s="875"/>
      <c r="X97" s="876" t="s">
        <v>480</v>
      </c>
      <c r="Y97" s="877"/>
      <c r="Z97" s="878" t="s">
        <v>508</v>
      </c>
    </row>
    <row r="98" spans="2:26">
      <c r="B98" s="241"/>
      <c r="C98" s="24"/>
      <c r="D98" s="24"/>
      <c r="E98" s="24"/>
      <c r="F98" s="24"/>
      <c r="G98" s="24"/>
      <c r="H98" s="24"/>
      <c r="I98" s="24"/>
      <c r="J98" s="436" t="s">
        <v>1320</v>
      </c>
      <c r="K98" s="843"/>
      <c r="L98" s="845"/>
      <c r="M98" s="845"/>
      <c r="N98" s="845"/>
      <c r="O98" s="845"/>
      <c r="P98" s="845"/>
      <c r="Q98" s="845"/>
      <c r="R98" s="845"/>
      <c r="S98" s="845"/>
      <c r="T98" s="845"/>
      <c r="U98" s="845"/>
      <c r="V98" s="845"/>
      <c r="W98" s="845"/>
      <c r="X98" s="767" t="s">
        <v>83</v>
      </c>
      <c r="Y98" s="376"/>
      <c r="Z98" s="282" t="s">
        <v>1322</v>
      </c>
    </row>
    <row r="99" spans="2:26">
      <c r="B99" s="891" t="s">
        <v>95</v>
      </c>
      <c r="C99" s="839" t="s">
        <v>2132</v>
      </c>
      <c r="D99" s="840"/>
      <c r="E99" s="868" t="s">
        <v>1784</v>
      </c>
      <c r="F99" s="840"/>
      <c r="G99" s="840"/>
      <c r="H99" s="838"/>
      <c r="I99" s="24"/>
      <c r="J99" s="436" t="s">
        <v>1321</v>
      </c>
      <c r="K99" s="843"/>
      <c r="L99" s="846"/>
      <c r="M99" s="846"/>
      <c r="N99" s="846"/>
      <c r="O99" s="846"/>
      <c r="P99" s="846"/>
      <c r="Q99" s="846"/>
      <c r="R99" s="846"/>
      <c r="S99" s="846"/>
      <c r="T99" s="846"/>
      <c r="U99" s="846"/>
      <c r="V99" s="846"/>
      <c r="W99" s="846"/>
      <c r="X99" s="767" t="s">
        <v>83</v>
      </c>
      <c r="Y99" s="376"/>
      <c r="Z99" s="282" t="s">
        <v>24</v>
      </c>
    </row>
    <row r="100" spans="2:26">
      <c r="B100" s="836" t="s">
        <v>95</v>
      </c>
      <c r="C100" s="1113" t="s">
        <v>196</v>
      </c>
      <c r="D100" s="1113"/>
      <c r="E100" s="1113"/>
      <c r="F100" s="851"/>
      <c r="G100" s="851"/>
      <c r="H100" s="851"/>
      <c r="I100" s="24"/>
      <c r="J100" s="436" t="s">
        <v>11</v>
      </c>
      <c r="K100" s="843"/>
      <c r="L100" s="846"/>
      <c r="M100" s="846"/>
      <c r="N100" s="846"/>
      <c r="O100" s="846"/>
      <c r="P100" s="846"/>
      <c r="Q100" s="846"/>
      <c r="R100" s="846"/>
      <c r="S100" s="846"/>
      <c r="T100" s="846"/>
      <c r="U100" s="846"/>
      <c r="V100" s="846"/>
      <c r="W100" s="846"/>
      <c r="X100" s="767" t="s">
        <v>83</v>
      </c>
      <c r="Y100" s="376"/>
      <c r="Z100" s="282" t="s">
        <v>25</v>
      </c>
    </row>
    <row r="101" spans="2:26">
      <c r="B101" s="836" t="s">
        <v>95</v>
      </c>
      <c r="C101" s="852" t="s">
        <v>2163</v>
      </c>
      <c r="D101" s="852"/>
      <c r="E101" s="852"/>
      <c r="F101" s="852"/>
      <c r="G101" s="852"/>
      <c r="H101" s="852"/>
      <c r="I101" s="24"/>
      <c r="J101" s="847"/>
      <c r="K101" s="847"/>
      <c r="L101" s="847"/>
      <c r="M101" s="847"/>
      <c r="N101" s="847"/>
      <c r="O101" s="847"/>
      <c r="P101" s="847"/>
      <c r="Q101" s="847"/>
      <c r="R101" s="847"/>
      <c r="S101" s="847"/>
      <c r="T101" s="847"/>
      <c r="U101" s="847"/>
      <c r="V101" s="847"/>
      <c r="W101" s="847"/>
      <c r="X101" s="847"/>
      <c r="Y101" s="847"/>
      <c r="Z101" s="847"/>
    </row>
    <row r="102" spans="2:26" ht="15.6">
      <c r="B102" s="379" t="s">
        <v>173</v>
      </c>
      <c r="C102" s="379"/>
      <c r="D102" s="379"/>
      <c r="E102" s="379"/>
      <c r="F102" s="379"/>
      <c r="G102" s="379"/>
      <c r="H102" s="379"/>
      <c r="I102" s="24"/>
      <c r="J102" s="379" t="s">
        <v>2136</v>
      </c>
      <c r="K102" s="379"/>
      <c r="L102" s="379"/>
      <c r="M102" s="379"/>
      <c r="N102" s="379"/>
      <c r="O102" s="379"/>
      <c r="P102" s="379"/>
      <c r="Q102" s="379"/>
      <c r="R102" s="379"/>
      <c r="S102" s="379"/>
      <c r="T102" s="379"/>
      <c r="U102" s="379"/>
      <c r="V102" s="379" t="s">
        <v>506</v>
      </c>
      <c r="W102" s="379"/>
      <c r="X102" s="379"/>
      <c r="Y102" s="673"/>
      <c r="Z102" s="396">
        <v>1</v>
      </c>
    </row>
    <row r="103" spans="2:26">
      <c r="B103" s="836" t="s">
        <v>13</v>
      </c>
      <c r="C103" s="845"/>
      <c r="D103" s="845"/>
      <c r="E103" s="845"/>
      <c r="F103" s="845"/>
      <c r="G103" s="845"/>
      <c r="H103" s="845"/>
      <c r="I103" s="24"/>
      <c r="J103" s="848" t="s">
        <v>2165</v>
      </c>
      <c r="K103" s="849"/>
      <c r="L103" s="849"/>
      <c r="M103" s="849"/>
      <c r="N103" s="849"/>
      <c r="O103" s="849"/>
      <c r="P103" s="849"/>
      <c r="Q103" s="849"/>
      <c r="R103" s="849"/>
      <c r="S103" s="849"/>
      <c r="T103" s="849"/>
      <c r="U103" s="850"/>
      <c r="V103" s="855" t="s">
        <v>51</v>
      </c>
      <c r="W103" s="849"/>
      <c r="X103" s="849"/>
      <c r="Y103" s="856"/>
      <c r="Z103" s="857" t="s">
        <v>95</v>
      </c>
    </row>
    <row r="104" spans="2:26">
      <c r="B104" s="836" t="s">
        <v>13</v>
      </c>
      <c r="C104" s="846"/>
      <c r="D104" s="846"/>
      <c r="E104" s="846"/>
      <c r="F104" s="846"/>
      <c r="G104" s="846"/>
      <c r="H104" s="846"/>
      <c r="I104" s="24"/>
      <c r="J104" s="842"/>
      <c r="K104" s="25"/>
      <c r="L104" s="25"/>
      <c r="M104" s="25"/>
      <c r="N104" s="25"/>
      <c r="O104" s="25"/>
      <c r="P104" s="25"/>
      <c r="Q104" s="25"/>
      <c r="R104" s="25"/>
      <c r="S104" s="25"/>
      <c r="T104" s="25"/>
      <c r="U104" s="266"/>
      <c r="V104" s="858" t="s">
        <v>1334</v>
      </c>
      <c r="W104" s="436"/>
      <c r="X104" s="436"/>
      <c r="Y104" s="776"/>
      <c r="Z104" s="859" t="s">
        <v>13</v>
      </c>
    </row>
    <row r="105" spans="2:26">
      <c r="B105" s="836" t="s">
        <v>13</v>
      </c>
      <c r="C105" s="845"/>
      <c r="D105" s="845"/>
      <c r="E105" s="845"/>
      <c r="F105" s="845"/>
      <c r="G105" s="845"/>
      <c r="H105" s="845"/>
      <c r="I105" s="24"/>
      <c r="J105" s="848" t="s">
        <v>2166</v>
      </c>
      <c r="K105" s="849"/>
      <c r="L105" s="849"/>
      <c r="M105" s="849"/>
      <c r="N105" s="849"/>
      <c r="O105" s="849"/>
      <c r="P105" s="849"/>
      <c r="Q105" s="849"/>
      <c r="R105" s="849"/>
      <c r="S105" s="849"/>
      <c r="T105" s="849"/>
      <c r="U105" s="850"/>
      <c r="V105" s="858" t="s">
        <v>56</v>
      </c>
      <c r="W105" s="436"/>
      <c r="X105" s="436"/>
      <c r="Y105" s="776"/>
      <c r="Z105" s="859" t="s">
        <v>13</v>
      </c>
    </row>
    <row r="106" spans="2:26">
      <c r="B106" s="836" t="s">
        <v>13</v>
      </c>
      <c r="C106" s="846"/>
      <c r="D106" s="846"/>
      <c r="E106" s="846"/>
      <c r="F106" s="846"/>
      <c r="G106" s="846"/>
      <c r="H106" s="846"/>
      <c r="I106" s="24"/>
      <c r="J106" s="842"/>
      <c r="K106" s="25"/>
      <c r="L106" s="25"/>
      <c r="M106" s="25"/>
      <c r="N106" s="25"/>
      <c r="O106" s="25"/>
      <c r="P106" s="25"/>
      <c r="Q106" s="25"/>
      <c r="R106" s="25"/>
      <c r="S106" s="25"/>
      <c r="T106" s="25"/>
      <c r="U106" s="266"/>
      <c r="V106" s="860" t="s">
        <v>57</v>
      </c>
      <c r="W106" s="436"/>
      <c r="X106" s="436"/>
      <c r="Y106" s="776"/>
      <c r="Z106" s="859" t="s">
        <v>13</v>
      </c>
    </row>
    <row r="107" spans="2:26">
      <c r="B107" s="836" t="s">
        <v>13</v>
      </c>
      <c r="C107" s="845"/>
      <c r="D107" s="845"/>
      <c r="E107" s="845"/>
      <c r="F107" s="845"/>
      <c r="G107" s="845"/>
      <c r="H107" s="845"/>
      <c r="I107" s="24"/>
      <c r="J107" s="848"/>
      <c r="K107" s="849"/>
      <c r="L107" s="849"/>
      <c r="M107" s="849"/>
      <c r="N107" s="849"/>
      <c r="O107" s="849"/>
      <c r="P107" s="849"/>
      <c r="Q107" s="849"/>
      <c r="R107" s="849"/>
      <c r="S107" s="849"/>
      <c r="T107" s="849"/>
      <c r="U107" s="850"/>
      <c r="V107" s="691" t="s">
        <v>88</v>
      </c>
      <c r="W107" s="25"/>
      <c r="X107" s="25"/>
      <c r="Y107" s="255"/>
      <c r="Z107" s="861" t="s">
        <v>13</v>
      </c>
    </row>
    <row r="108" spans="2:26">
      <c r="B108" s="836" t="s">
        <v>13</v>
      </c>
      <c r="C108" s="846"/>
      <c r="D108" s="846"/>
      <c r="E108" s="846"/>
      <c r="F108" s="846"/>
      <c r="G108" s="846"/>
      <c r="H108" s="846"/>
      <c r="I108" s="24"/>
      <c r="J108" s="842"/>
      <c r="K108" s="25"/>
      <c r="L108" s="25"/>
      <c r="M108" s="25"/>
      <c r="N108" s="25"/>
      <c r="O108" s="25"/>
      <c r="P108" s="25"/>
      <c r="Q108" s="25"/>
      <c r="R108" s="25"/>
      <c r="S108" s="25"/>
      <c r="T108" s="25"/>
      <c r="U108" s="266"/>
      <c r="V108" s="862" t="s">
        <v>1958</v>
      </c>
      <c r="W108" s="436"/>
      <c r="X108" s="436"/>
      <c r="Y108" s="776"/>
      <c r="Z108" s="265"/>
    </row>
    <row r="109" spans="2:26">
      <c r="B109" s="836" t="s">
        <v>13</v>
      </c>
      <c r="C109" s="845"/>
      <c r="D109" s="845"/>
      <c r="E109" s="845"/>
      <c r="F109" s="845"/>
      <c r="G109" s="845"/>
      <c r="H109" s="845"/>
      <c r="I109" s="24"/>
      <c r="J109" s="848"/>
      <c r="K109" s="849"/>
      <c r="L109" s="849"/>
      <c r="M109" s="849"/>
      <c r="N109" s="849"/>
      <c r="O109" s="849"/>
      <c r="P109" s="849"/>
      <c r="Q109" s="849"/>
      <c r="R109" s="849"/>
      <c r="S109" s="849"/>
      <c r="T109" s="849"/>
      <c r="U109" s="850"/>
      <c r="V109" s="436" t="s">
        <v>1335</v>
      </c>
      <c r="W109" s="436"/>
      <c r="X109" s="436"/>
      <c r="Y109" s="863"/>
      <c r="Z109" s="864" t="s">
        <v>690</v>
      </c>
    </row>
    <row r="110" spans="2:26">
      <c r="B110" s="836" t="s">
        <v>13</v>
      </c>
      <c r="C110" s="846"/>
      <c r="D110" s="846"/>
      <c r="E110" s="846"/>
      <c r="F110" s="846"/>
      <c r="G110" s="846"/>
      <c r="H110" s="846"/>
      <c r="I110" s="24"/>
      <c r="J110" s="842"/>
      <c r="K110" s="25"/>
      <c r="L110" s="25"/>
      <c r="M110" s="25"/>
      <c r="N110" s="25"/>
      <c r="O110" s="25"/>
      <c r="P110" s="25"/>
      <c r="Q110" s="25"/>
      <c r="R110" s="25"/>
      <c r="S110" s="25"/>
      <c r="T110" s="25"/>
      <c r="U110" s="266"/>
      <c r="V110" s="436" t="s">
        <v>1324</v>
      </c>
      <c r="W110" s="436"/>
      <c r="X110" s="436"/>
      <c r="Y110" s="863"/>
      <c r="Z110" s="864" t="s">
        <v>690</v>
      </c>
    </row>
    <row r="111" spans="2:26">
      <c r="B111" s="836" t="s">
        <v>13</v>
      </c>
      <c r="C111" s="845"/>
      <c r="D111" s="845"/>
      <c r="E111" s="845"/>
      <c r="F111" s="845"/>
      <c r="G111" s="845"/>
      <c r="H111" s="845"/>
      <c r="I111" s="24"/>
      <c r="J111" s="848"/>
      <c r="K111" s="849"/>
      <c r="L111" s="849"/>
      <c r="M111" s="849"/>
      <c r="N111" s="849"/>
      <c r="O111" s="849"/>
      <c r="P111" s="849"/>
      <c r="Q111" s="849"/>
      <c r="R111" s="849"/>
      <c r="S111" s="849"/>
      <c r="T111" s="849"/>
      <c r="U111" s="850"/>
      <c r="V111" s="25" t="s">
        <v>1815</v>
      </c>
      <c r="W111" s="25"/>
      <c r="X111" s="25"/>
      <c r="Y111" s="674"/>
      <c r="Z111" s="865" t="s">
        <v>1955</v>
      </c>
    </row>
    <row r="112" spans="2:26">
      <c r="B112" s="836" t="s">
        <v>13</v>
      </c>
      <c r="C112" s="846"/>
      <c r="D112" s="846"/>
      <c r="E112" s="846"/>
      <c r="F112" s="846"/>
      <c r="G112" s="846"/>
      <c r="H112" s="846"/>
      <c r="I112" s="24"/>
      <c r="J112" s="842"/>
      <c r="K112" s="25"/>
      <c r="L112" s="25"/>
      <c r="M112" s="25"/>
      <c r="N112" s="25"/>
      <c r="O112" s="25"/>
      <c r="P112" s="25"/>
      <c r="Q112" s="25"/>
      <c r="R112" s="25"/>
      <c r="S112" s="25"/>
      <c r="T112" s="25"/>
      <c r="U112" s="266"/>
      <c r="V112" s="839" t="s">
        <v>2133</v>
      </c>
      <c r="W112" s="839"/>
      <c r="X112" s="840"/>
      <c r="Y112" s="840"/>
      <c r="Z112" s="866" t="s">
        <v>1171</v>
      </c>
    </row>
  </sheetData>
  <mergeCells count="44">
    <mergeCell ref="C92:E92"/>
    <mergeCell ref="C96:E96"/>
    <mergeCell ref="C100:E100"/>
    <mergeCell ref="C68:E68"/>
    <mergeCell ref="C72:E72"/>
    <mergeCell ref="C8:E8"/>
    <mergeCell ref="C12:E12"/>
    <mergeCell ref="C16:E16"/>
    <mergeCell ref="O88:R88"/>
    <mergeCell ref="H89:J89"/>
    <mergeCell ref="O89:S89"/>
    <mergeCell ref="O60:R60"/>
    <mergeCell ref="H61:J61"/>
    <mergeCell ref="O61:S61"/>
    <mergeCell ref="C64:E64"/>
    <mergeCell ref="C36:E36"/>
    <mergeCell ref="C40:E40"/>
    <mergeCell ref="C44:E44"/>
    <mergeCell ref="O32:R32"/>
    <mergeCell ref="H33:J33"/>
    <mergeCell ref="O33:S33"/>
    <mergeCell ref="G3:I3"/>
    <mergeCell ref="D4:F4"/>
    <mergeCell ref="O4:R4"/>
    <mergeCell ref="H5:J5"/>
    <mergeCell ref="O5:S5"/>
    <mergeCell ref="AO3:AR3"/>
    <mergeCell ref="AH4:AJ4"/>
    <mergeCell ref="AO4:AS4"/>
    <mergeCell ref="AC7:AE7"/>
    <mergeCell ref="AC11:AE11"/>
    <mergeCell ref="AO59:AR59"/>
    <mergeCell ref="AH60:AJ60"/>
    <mergeCell ref="AO60:AS60"/>
    <mergeCell ref="AC15:AE15"/>
    <mergeCell ref="AO31:AR31"/>
    <mergeCell ref="AH32:AJ32"/>
    <mergeCell ref="AO32:AS32"/>
    <mergeCell ref="AC35:AE35"/>
    <mergeCell ref="AC63:AE63"/>
    <mergeCell ref="AC67:AE67"/>
    <mergeCell ref="AC71:AE71"/>
    <mergeCell ref="AC39:AE39"/>
    <mergeCell ref="AC43:AE43"/>
  </mergeCells>
  <conditionalFormatting sqref="G4:K4">
    <cfRule type="expression" dxfId="6" priority="7">
      <formula>#REF!="Ristiverinen"</formula>
    </cfRule>
  </conditionalFormatting>
  <conditionalFormatting sqref="G32:K32">
    <cfRule type="expression" dxfId="5" priority="6">
      <formula>#REF!="Ristiverinen"</formula>
    </cfRule>
  </conditionalFormatting>
  <conditionalFormatting sqref="G60:K60">
    <cfRule type="expression" dxfId="4" priority="5">
      <formula>#REF!="Ristiverinen"</formula>
    </cfRule>
  </conditionalFormatting>
  <conditionalFormatting sqref="G88:K88">
    <cfRule type="expression" dxfId="3" priority="4">
      <formula>#REF!="Ristiverinen"</formula>
    </cfRule>
  </conditionalFormatting>
  <conditionalFormatting sqref="AG3:AK3">
    <cfRule type="expression" dxfId="2" priority="3">
      <formula>#REF!="Ristiverinen"</formula>
    </cfRule>
  </conditionalFormatting>
  <conditionalFormatting sqref="AG31:AK31">
    <cfRule type="expression" dxfId="1" priority="2">
      <formula>#REF!="Ristiverinen"</formula>
    </cfRule>
  </conditionalFormatting>
  <conditionalFormatting sqref="AG59:AK59">
    <cfRule type="expression" dxfId="0" priority="1">
      <formula>#REF!="Ristiverinen"</formula>
    </cfRule>
  </conditionalFormatting>
  <pageMargins left="0.7" right="0.7" top="0.75" bottom="0.75" header="0.3" footer="0.3"/>
  <pageSetup paperSize="9" scale="73"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9FD6A60A-4A36-416C-9D91-CEBCC5D359FB}">
          <x14:formula1>
            <xm:f>Iltasatu_taulukot!$I$16:$I$19</xm:f>
          </x14:formula1>
          <xm:sqref>O4:R4 O32:R32 O60:R60 O88:R88 AO3:AR3 AO31:AR31 AO59:AR59</xm:sqref>
        </x14:dataValidation>
        <x14:dataValidation type="list" allowBlank="1" showInputMessage="1" showErrorMessage="1" xr:uid="{659ECCFE-B1F4-484A-A4A3-1E1F6D7755CE}">
          <x14:formula1>
            <xm:f>Iltasatu_taulukot!$M$32:$M$41</xm:f>
          </x14:formula1>
          <xm:sqref>O5:S5 O33:S33 O61:S61 O89:S89 AO4:AS4 AO32:AS32 AO60:AS60</xm:sqref>
        </x14:dataValidation>
        <x14:dataValidation type="list" allowBlank="1" showInputMessage="1" showErrorMessage="1" xr:uid="{CE7A6FF9-3AF6-4440-ACEA-E214CE3D9706}">
          <x14:formula1>
            <xm:f>'Hahmonluonnin askeleet'!$L$3:$L$10</xm:f>
          </x14:formula1>
          <xm:sqref>G3:I3</xm:sqref>
        </x14:dataValidation>
        <x14:dataValidation type="list" allowBlank="1" showInputMessage="1" showErrorMessage="1" xr:uid="{13E4D9B8-0E10-40C3-8603-2BCD6DB245C8}">
          <x14:formula1>
            <xm:f>'Hahmonluonnin askeleet'!$B$18:$B$30</xm:f>
          </x14:formula1>
          <xm:sqref>D4:F4</xm:sqref>
        </x14:dataValidation>
        <x14:dataValidation type="list" allowBlank="1" showInputMessage="1" showErrorMessage="1" xr:uid="{6CEA21C9-26EA-49C1-BE40-8573995D796E}">
          <x14:formula1>
            <xm:f>Iltasatu_taulukot!$L$3:$L$14</xm:f>
          </x14:formula1>
          <xm:sqref>C8 C12 C16 C36 C40 C44 C64 C68 C72 C92 C96 C100 AC7 AC11 AC15 AC35 AC39 AC43 AC63 AC67 AC71</xm:sqref>
        </x14:dataValidation>
        <x14:dataValidation type="list" allowBlank="1" showInputMessage="1" showErrorMessage="1" xr:uid="{41BB074B-0915-48A3-9C73-326F6C9A2DEA}">
          <x14:formula1>
            <xm:f>Iltasatu_taulukot!$K$3:$K$10</xm:f>
          </x14:formula1>
          <xm:sqref>H5:J5 H33:J33 H61:J61 H89:J89 AH4:AJ4 AH32:AJ32 AH60:AJ60</xm:sqref>
        </x14:dataValidation>
        <x14:dataValidation type="list" allowBlank="1" showInputMessage="1" showErrorMessage="1" xr:uid="{4BE904E9-9C57-478B-A50D-63A1CF6E64A9}">
          <x14:formula1>
            <xm:f>Iltasatu_taulukot!$T$2:$T$4</xm:f>
          </x14:formula1>
          <xm:sqref>S2 S30 S58 S86 AS1 AS29 AS57</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3C6482-DC3A-4D3D-8B32-68081B7D4C95}">
  <sheetPr>
    <pageSetUpPr fitToPage="1"/>
  </sheetPr>
  <dimension ref="A1:BC68"/>
  <sheetViews>
    <sheetView topLeftCell="A46" zoomScale="110" zoomScaleNormal="110" workbookViewId="0">
      <selection activeCell="K24" sqref="K24"/>
    </sheetView>
  </sheetViews>
  <sheetFormatPr defaultColWidth="4.44140625" defaultRowHeight="14.4"/>
  <cols>
    <col min="1" max="15" width="4.44140625" style="17"/>
    <col min="16" max="16" width="4.5546875" style="17" customWidth="1"/>
    <col min="17" max="23" width="4.44140625" style="17"/>
    <col min="24" max="24" width="4.33203125" style="11" customWidth="1"/>
    <col min="25" max="25" width="4.44140625" style="17" customWidth="1"/>
    <col min="26" max="16384" width="4.44140625" style="17"/>
  </cols>
  <sheetData>
    <row r="1" spans="1:25">
      <c r="A1" s="24"/>
      <c r="B1" s="24"/>
      <c r="C1" s="24"/>
      <c r="D1" s="24"/>
      <c r="E1" s="24"/>
      <c r="F1" s="24"/>
      <c r="G1" s="24"/>
      <c r="H1" s="24"/>
      <c r="I1" s="24"/>
      <c r="J1" s="24"/>
      <c r="K1" s="24"/>
      <c r="L1" s="24"/>
      <c r="M1" s="24"/>
      <c r="N1" s="24"/>
      <c r="O1" s="24"/>
      <c r="P1" s="24"/>
      <c r="Q1" s="24"/>
      <c r="R1" s="24"/>
      <c r="S1" s="24"/>
      <c r="T1" s="24"/>
      <c r="U1" s="24"/>
      <c r="V1" s="24"/>
      <c r="W1" s="24"/>
      <c r="X1" s="24"/>
      <c r="Y1" s="24"/>
    </row>
    <row r="2" spans="1:25">
      <c r="A2" s="24"/>
      <c r="B2" s="366" t="s">
        <v>1290</v>
      </c>
      <c r="C2" s="24"/>
      <c r="D2" s="25" t="s">
        <v>2308</v>
      </c>
      <c r="E2" s="25"/>
      <c r="F2" s="25"/>
      <c r="G2" s="25"/>
      <c r="H2" s="25"/>
      <c r="I2" s="25"/>
      <c r="J2" s="25"/>
      <c r="K2" s="25"/>
      <c r="L2" s="24"/>
      <c r="M2" s="366" t="s">
        <v>516</v>
      </c>
      <c r="N2" s="24"/>
      <c r="O2" s="370">
        <v>30</v>
      </c>
      <c r="P2" s="918" t="str">
        <f>O2&amp;"*"&amp;VLOOKUP(D4,'Hahmonluonnin askeleet'!B17:C30,2)&amp;"="&amp;O2*VLOOKUP(D4,'Hahmonluonnin askeleet'!B17:C30,2)</f>
        <v>30*1=30</v>
      </c>
      <c r="Q2" s="255"/>
      <c r="R2" s="25"/>
      <c r="S2" s="753" t="s">
        <v>1997</v>
      </c>
      <c r="T2" s="24"/>
      <c r="U2" s="24"/>
      <c r="V2" s="24"/>
      <c r="W2" s="24"/>
      <c r="X2" s="24"/>
      <c r="Y2" s="24"/>
    </row>
    <row r="3" spans="1:25">
      <c r="A3" s="24"/>
      <c r="B3" s="366" t="s">
        <v>1291</v>
      </c>
      <c r="C3" s="24"/>
      <c r="D3" s="975" t="s">
        <v>2295</v>
      </c>
      <c r="E3" s="209"/>
      <c r="F3" s="209"/>
      <c r="G3" s="987" t="s">
        <v>578</v>
      </c>
      <c r="H3" s="987"/>
      <c r="I3" s="987"/>
      <c r="J3" s="209"/>
      <c r="K3" s="209"/>
      <c r="L3" s="24"/>
      <c r="M3" s="366" t="s">
        <v>1304</v>
      </c>
      <c r="N3" s="24"/>
      <c r="O3" s="209" t="s">
        <v>2307</v>
      </c>
      <c r="P3" s="209"/>
      <c r="Q3" s="209"/>
      <c r="R3" s="209"/>
      <c r="S3" s="209"/>
      <c r="T3" s="24"/>
      <c r="U3" s="24"/>
      <c r="V3" s="24"/>
      <c r="W3" s="24"/>
      <c r="X3" s="24"/>
      <c r="Y3" s="24"/>
    </row>
    <row r="4" spans="1:25">
      <c r="A4" s="24"/>
      <c r="B4" s="366" t="s">
        <v>165</v>
      </c>
      <c r="C4" s="24"/>
      <c r="D4" s="987" t="s">
        <v>166</v>
      </c>
      <c r="E4" s="987"/>
      <c r="F4" s="987"/>
      <c r="G4" s="752" t="s">
        <v>182</v>
      </c>
      <c r="H4" s="752"/>
      <c r="I4" s="693"/>
      <c r="J4" s="693"/>
      <c r="K4" s="693"/>
      <c r="L4" s="24"/>
      <c r="M4" s="366" t="s">
        <v>1297</v>
      </c>
      <c r="N4" s="24"/>
      <c r="O4" s="987" t="s">
        <v>41</v>
      </c>
      <c r="P4" s="987"/>
      <c r="Q4" s="987"/>
      <c r="R4" s="987"/>
      <c r="S4" s="24"/>
      <c r="T4" s="24"/>
      <c r="U4" s="24"/>
      <c r="V4" s="24"/>
      <c r="W4" s="24"/>
      <c r="X4" s="24"/>
      <c r="Y4" s="24"/>
    </row>
    <row r="5" spans="1:25">
      <c r="A5" s="24"/>
      <c r="B5" s="365" t="s">
        <v>1643</v>
      </c>
      <c r="C5" s="24"/>
      <c r="D5" s="209" t="s">
        <v>2306</v>
      </c>
      <c r="E5" s="209"/>
      <c r="F5" s="209"/>
      <c r="G5" s="209" t="s">
        <v>85</v>
      </c>
      <c r="H5" s="997">
        <v>4</v>
      </c>
      <c r="I5" s="997"/>
      <c r="J5" s="997"/>
      <c r="K5" s="751"/>
      <c r="L5" s="24"/>
      <c r="M5" s="366" t="s">
        <v>1305</v>
      </c>
      <c r="N5" s="24"/>
      <c r="O5" s="987" t="s">
        <v>578</v>
      </c>
      <c r="P5" s="987"/>
      <c r="Q5" s="987"/>
      <c r="R5" s="987"/>
      <c r="S5" s="987"/>
      <c r="T5" s="24"/>
      <c r="U5" s="24"/>
      <c r="V5" s="24"/>
      <c r="W5" s="24"/>
      <c r="X5" s="24"/>
      <c r="Y5" s="24"/>
    </row>
    <row r="6" spans="1:25" ht="15" thickBot="1">
      <c r="A6" s="24"/>
      <c r="B6" s="26"/>
      <c r="C6" s="26"/>
      <c r="D6" s="400"/>
      <c r="E6" s="258"/>
      <c r="F6" s="258"/>
      <c r="G6" s="26"/>
      <c r="H6" s="26"/>
      <c r="I6" s="26"/>
      <c r="J6" s="26"/>
      <c r="K6" s="26"/>
      <c r="L6" s="26"/>
      <c r="M6" s="26"/>
      <c r="N6" s="26"/>
      <c r="O6" s="26"/>
      <c r="P6" s="26"/>
      <c r="Q6" s="26"/>
      <c r="R6" s="26"/>
      <c r="S6" s="26"/>
      <c r="T6" s="24"/>
      <c r="U6" s="24"/>
      <c r="V6" s="24"/>
      <c r="W6" s="24"/>
      <c r="X6" s="621"/>
      <c r="Y6" s="24"/>
    </row>
    <row r="7" spans="1:25">
      <c r="A7" s="24"/>
      <c r="B7" s="711" t="s">
        <v>82</v>
      </c>
      <c r="C7" s="27"/>
      <c r="D7" s="27"/>
      <c r="E7" s="27"/>
      <c r="F7" s="27"/>
      <c r="G7" s="27"/>
      <c r="H7" s="27"/>
      <c r="I7" s="27"/>
      <c r="J7" s="27"/>
      <c r="K7" s="27"/>
      <c r="L7" s="27"/>
      <c r="M7" s="27"/>
      <c r="N7" s="27"/>
      <c r="O7" s="27"/>
      <c r="P7" s="27"/>
      <c r="Q7" s="27"/>
      <c r="R7" s="27"/>
      <c r="S7" s="712"/>
      <c r="T7" s="24"/>
      <c r="U7" s="24"/>
      <c r="V7" s="24"/>
      <c r="W7" s="24"/>
      <c r="X7" s="621"/>
      <c r="Y7" s="24"/>
    </row>
    <row r="8" spans="1:25">
      <c r="A8" s="24"/>
      <c r="B8" s="713" t="s">
        <v>1293</v>
      </c>
      <c r="C8" s="436"/>
      <c r="D8" s="436"/>
      <c r="E8" s="437" t="s">
        <v>1171</v>
      </c>
      <c r="F8" s="437"/>
      <c r="G8" s="714">
        <f>LOOKUP(E8,Iltasatu_taulukot!$K$15:$L$17)</f>
        <v>5</v>
      </c>
      <c r="H8" s="678" t="s">
        <v>1294</v>
      </c>
      <c r="I8" s="436"/>
      <c r="J8" s="436"/>
      <c r="K8" s="437" t="s">
        <v>1296</v>
      </c>
      <c r="L8" s="436"/>
      <c r="M8" s="714">
        <f>LOOKUP(K8,Iltasatu_taulukot!$K$15:$L$17)</f>
        <v>4</v>
      </c>
      <c r="N8" s="678" t="s">
        <v>1295</v>
      </c>
      <c r="O8" s="436"/>
      <c r="P8" s="436"/>
      <c r="Q8" s="437" t="s">
        <v>95</v>
      </c>
      <c r="R8" s="436"/>
      <c r="S8" s="395">
        <f>LOOKUP(Q8,Iltasatu_taulukot!$K$15:$L$17)</f>
        <v>3</v>
      </c>
      <c r="T8" s="24"/>
      <c r="U8" s="24"/>
      <c r="V8" s="24"/>
      <c r="W8" s="24"/>
      <c r="X8" s="621"/>
      <c r="Y8" s="24"/>
    </row>
    <row r="9" spans="1:25">
      <c r="A9" s="24"/>
      <c r="B9" s="1003" t="s">
        <v>45</v>
      </c>
      <c r="C9" s="1004"/>
      <c r="D9" s="1004"/>
      <c r="E9" s="436"/>
      <c r="F9" s="678"/>
      <c r="G9" s="672" t="s">
        <v>1337</v>
      </c>
      <c r="H9" s="1004" t="s">
        <v>46</v>
      </c>
      <c r="I9" s="1004"/>
      <c r="J9" s="1004"/>
      <c r="K9" s="436"/>
      <c r="L9" s="436"/>
      <c r="M9" s="672" t="s">
        <v>1337</v>
      </c>
      <c r="N9" s="1004" t="s">
        <v>48</v>
      </c>
      <c r="O9" s="1004"/>
      <c r="P9" s="1004"/>
      <c r="Q9" s="914"/>
      <c r="R9" s="914"/>
      <c r="S9" s="393" t="s">
        <v>1337</v>
      </c>
      <c r="T9" s="24"/>
      <c r="U9" s="24"/>
      <c r="V9" s="24"/>
      <c r="W9" s="24"/>
      <c r="X9" s="621"/>
      <c r="Y9" s="24"/>
    </row>
    <row r="10" spans="1:25">
      <c r="A10" s="24"/>
      <c r="B10" s="387" t="s">
        <v>2311</v>
      </c>
      <c r="C10" s="918"/>
      <c r="D10" s="918"/>
      <c r="E10" s="25"/>
      <c r="F10" s="367"/>
      <c r="G10" s="392" t="s">
        <v>1336</v>
      </c>
      <c r="H10" s="918" t="s">
        <v>1756</v>
      </c>
      <c r="I10" s="918"/>
      <c r="J10" s="918"/>
      <c r="K10" s="25"/>
      <c r="L10" s="25"/>
      <c r="M10" s="392" t="s">
        <v>1336</v>
      </c>
      <c r="N10" s="918" t="s">
        <v>2312</v>
      </c>
      <c r="O10" s="918"/>
      <c r="P10" s="918"/>
      <c r="Q10" s="918"/>
      <c r="R10" s="918"/>
      <c r="S10" s="394" t="s">
        <v>1336</v>
      </c>
      <c r="T10" s="24"/>
      <c r="U10" s="24"/>
      <c r="V10" s="24"/>
      <c r="W10" s="24"/>
      <c r="X10" s="621"/>
      <c r="Y10" s="24"/>
    </row>
    <row r="11" spans="1:25">
      <c r="A11" s="24"/>
      <c r="B11" s="706" t="str">
        <f>VLOOKUP(G8+Y12,Iltasatu_taulukot!$H$2:$K$11,3)</f>
        <v>legendaarinen</v>
      </c>
      <c r="C11" s="916"/>
      <c r="D11" s="732"/>
      <c r="E11" s="710"/>
      <c r="F11" s="682"/>
      <c r="G11" s="708" t="str">
        <f>"("&amp;VLOOKUP(G8+Y12-1,Iltasatu_taulukot!$H$2:$K$11,3)&amp;", "&amp;VLOOKUP(G8+Y12-2,Iltasatu_taulukot!$H$2:$K$11,3)&amp;")"</f>
        <v>(uskomaton, loistava)</v>
      </c>
      <c r="H11" s="705" t="str">
        <f>VLOOKUP(M8+Y12,Iltasatu_taulukot!$H$2:$K$11,3)</f>
        <v>uskomaton</v>
      </c>
      <c r="I11" s="918"/>
      <c r="J11" s="732"/>
      <c r="K11" s="675"/>
      <c r="L11" s="682"/>
      <c r="M11" s="707" t="str">
        <f>"("&amp;VLOOKUP(M8+Y12-1,Iltasatu_taulukot!$H$2:$K$11,3)&amp;", "&amp;VLOOKUP(M8+Y12-2,Iltasatu_taulukot!$H$2:$K$11,3)&amp;")"</f>
        <v>(loistava, erinomainen)</v>
      </c>
      <c r="N11" s="918" t="str">
        <f>VLOOKUP(S8+Y12,Iltasatu_taulukot!$H$2:$K$11,3)</f>
        <v>loistava</v>
      </c>
      <c r="O11" s="918"/>
      <c r="P11" s="732"/>
      <c r="Q11" s="710"/>
      <c r="R11" s="676"/>
      <c r="S11" s="715" t="str">
        <f>"("&amp;VLOOKUP(S8+Y12-1,Iltasatu_taulukot!$H$2:$K$11,3)&amp;", "&amp;VLOOKUP(Y12+S8-2,Iltasatu_taulukot!$H$2:$K$11,3)&amp;")"</f>
        <v>(erinomainen, tavallinen)</v>
      </c>
      <c r="T11" s="24"/>
      <c r="U11" s="24"/>
      <c r="V11" s="24"/>
      <c r="W11" s="24"/>
      <c r="X11" s="621"/>
      <c r="Y11" s="24"/>
    </row>
    <row r="12" spans="1:25" ht="15.6">
      <c r="A12" s="24"/>
      <c r="B12" s="388" t="s">
        <v>1287</v>
      </c>
      <c r="C12" s="367"/>
      <c r="D12" s="369"/>
      <c r="E12" s="369"/>
      <c r="F12" s="369"/>
      <c r="G12" s="919"/>
      <c r="H12" s="369"/>
      <c r="I12" s="369"/>
      <c r="J12" s="369"/>
      <c r="K12" s="369"/>
      <c r="L12" s="369"/>
      <c r="M12" s="369"/>
      <c r="N12" s="369"/>
      <c r="O12" s="369"/>
      <c r="P12" s="369"/>
      <c r="Q12" s="369"/>
      <c r="R12" s="369"/>
      <c r="S12" s="389"/>
      <c r="T12" s="24"/>
      <c r="U12" s="379" t="s">
        <v>506</v>
      </c>
      <c r="V12" s="379"/>
      <c r="W12" s="379"/>
      <c r="X12" s="673"/>
      <c r="Y12" s="396">
        <v>1</v>
      </c>
    </row>
    <row r="13" spans="1:25" ht="15" customHeight="1">
      <c r="A13" s="24"/>
      <c r="B13" s="989" t="s">
        <v>871</v>
      </c>
      <c r="C13" s="990"/>
      <c r="D13" s="990"/>
      <c r="E13" s="990"/>
      <c r="F13" s="990"/>
      <c r="G13" s="990"/>
      <c r="H13" s="990"/>
      <c r="I13" s="990"/>
      <c r="J13" s="990"/>
      <c r="K13" s="990"/>
      <c r="L13" s="990"/>
      <c r="M13" s="990"/>
      <c r="N13" s="990"/>
      <c r="O13" s="990"/>
      <c r="P13" s="990"/>
      <c r="Q13" s="990"/>
      <c r="R13" s="990"/>
      <c r="S13" s="1005"/>
      <c r="T13" s="24"/>
      <c r="U13" s="690" t="s">
        <v>51</v>
      </c>
      <c r="V13" s="24"/>
      <c r="W13" s="24"/>
      <c r="X13" s="621"/>
      <c r="Y13" s="767" t="s">
        <v>13</v>
      </c>
    </row>
    <row r="14" spans="1:25">
      <c r="A14" s="24"/>
      <c r="B14" s="991"/>
      <c r="C14" s="992"/>
      <c r="D14" s="992"/>
      <c r="E14" s="992"/>
      <c r="F14" s="992"/>
      <c r="G14" s="992"/>
      <c r="H14" s="992"/>
      <c r="I14" s="992"/>
      <c r="J14" s="992"/>
      <c r="K14" s="992"/>
      <c r="L14" s="992"/>
      <c r="M14" s="992"/>
      <c r="N14" s="992"/>
      <c r="O14" s="992"/>
      <c r="P14" s="992"/>
      <c r="Q14" s="992"/>
      <c r="R14" s="992"/>
      <c r="S14" s="993"/>
      <c r="T14" s="24"/>
      <c r="U14" s="690" t="s">
        <v>1334</v>
      </c>
      <c r="V14" s="24"/>
      <c r="W14" s="24"/>
      <c r="X14" s="621"/>
      <c r="Y14" s="767" t="s">
        <v>95</v>
      </c>
    </row>
    <row r="15" spans="1:25">
      <c r="A15" s="24"/>
      <c r="B15" s="716" t="s">
        <v>7</v>
      </c>
      <c r="C15" s="679"/>
      <c r="D15" s="680"/>
      <c r="E15" s="680"/>
      <c r="F15" s="680"/>
      <c r="G15" s="681"/>
      <c r="H15" s="680"/>
      <c r="I15" s="680"/>
      <c r="J15" s="680"/>
      <c r="K15" s="680"/>
      <c r="L15" s="680"/>
      <c r="M15" s="680"/>
      <c r="N15" s="680"/>
      <c r="O15" s="680"/>
      <c r="P15" s="680"/>
      <c r="Q15" s="680"/>
      <c r="R15" s="680"/>
      <c r="S15" s="717"/>
      <c r="T15" s="24"/>
      <c r="U15" s="690" t="s">
        <v>56</v>
      </c>
      <c r="V15" s="24"/>
      <c r="W15" s="24"/>
      <c r="X15" s="621"/>
      <c r="Y15" s="767" t="s">
        <v>13</v>
      </c>
    </row>
    <row r="16" spans="1:25">
      <c r="A16" s="24"/>
      <c r="B16" s="989" t="s">
        <v>2309</v>
      </c>
      <c r="C16" s="990"/>
      <c r="D16" s="990"/>
      <c r="E16" s="990"/>
      <c r="F16" s="990"/>
      <c r="G16" s="990"/>
      <c r="H16" s="990"/>
      <c r="I16" s="990"/>
      <c r="J16" s="990"/>
      <c r="K16" s="990"/>
      <c r="L16" s="990"/>
      <c r="M16" s="990"/>
      <c r="N16" s="990"/>
      <c r="O16" s="990"/>
      <c r="P16" s="990"/>
      <c r="Q16" s="990"/>
      <c r="R16" s="990"/>
      <c r="S16" s="1005"/>
      <c r="T16" s="24"/>
      <c r="U16" s="690" t="s">
        <v>57</v>
      </c>
      <c r="V16" s="24"/>
      <c r="W16" s="24"/>
      <c r="X16" s="621"/>
      <c r="Y16" s="767" t="s">
        <v>13</v>
      </c>
    </row>
    <row r="17" spans="1:25">
      <c r="A17" s="24"/>
      <c r="B17" s="991"/>
      <c r="C17" s="992"/>
      <c r="D17" s="992"/>
      <c r="E17" s="992"/>
      <c r="F17" s="992"/>
      <c r="G17" s="992"/>
      <c r="H17" s="992"/>
      <c r="I17" s="992"/>
      <c r="J17" s="992"/>
      <c r="K17" s="992"/>
      <c r="L17" s="992"/>
      <c r="M17" s="992"/>
      <c r="N17" s="992"/>
      <c r="O17" s="992"/>
      <c r="P17" s="992"/>
      <c r="Q17" s="992"/>
      <c r="R17" s="992"/>
      <c r="S17" s="993"/>
      <c r="T17" s="24"/>
      <c r="U17" s="691" t="s">
        <v>88</v>
      </c>
      <c r="V17" s="25"/>
      <c r="W17" s="25"/>
      <c r="X17" s="255"/>
      <c r="Y17" s="249" t="s">
        <v>13</v>
      </c>
    </row>
    <row r="18" spans="1:25">
      <c r="A18" s="24"/>
      <c r="B18" s="716" t="s">
        <v>1311</v>
      </c>
      <c r="C18" s="679"/>
      <c r="D18" s="680"/>
      <c r="E18" s="680"/>
      <c r="F18" s="680"/>
      <c r="G18" s="681"/>
      <c r="H18" s="680"/>
      <c r="I18" s="680"/>
      <c r="J18" s="680"/>
      <c r="K18" s="680"/>
      <c r="L18" s="680"/>
      <c r="M18" s="680"/>
      <c r="N18" s="680"/>
      <c r="O18" s="680"/>
      <c r="P18" s="680"/>
      <c r="Q18" s="680"/>
      <c r="R18" s="680"/>
      <c r="S18" s="717"/>
      <c r="T18" s="24"/>
      <c r="U18" s="262" t="s">
        <v>1958</v>
      </c>
      <c r="V18" s="24"/>
      <c r="W18" s="24"/>
      <c r="X18" s="621"/>
      <c r="Y18" s="24"/>
    </row>
    <row r="19" spans="1:25">
      <c r="A19" s="24"/>
      <c r="B19" s="998" t="str">
        <f>VLOOKUP(D4,'Hahmonluonnin askeleet'!L17:M34,2,TRUE)</f>
        <v>Keskiverto humanoidi jolla ei selviä heikkouksia tai vahvuuksia. Ihmisissä on kaikkia verilinjoja joten yllättäviä voimia voi teini-iässä ilmaantua. Mahdollista periä mikä tahansa maallinen voima</v>
      </c>
      <c r="C19" s="999"/>
      <c r="D19" s="999"/>
      <c r="E19" s="999"/>
      <c r="F19" s="999"/>
      <c r="G19" s="999"/>
      <c r="H19" s="999"/>
      <c r="I19" s="999"/>
      <c r="J19" s="999"/>
      <c r="K19" s="999"/>
      <c r="L19" s="999"/>
      <c r="M19" s="999"/>
      <c r="N19" s="999"/>
      <c r="O19" s="999"/>
      <c r="P19" s="999"/>
      <c r="Q19" s="999"/>
      <c r="R19" s="999"/>
      <c r="S19" s="1000"/>
      <c r="T19" s="24"/>
      <c r="U19" s="24" t="s">
        <v>1335</v>
      </c>
      <c r="V19" s="24"/>
      <c r="W19" s="24"/>
      <c r="X19" s="391"/>
      <c r="Y19" s="391" t="s">
        <v>690</v>
      </c>
    </row>
    <row r="20" spans="1:25" ht="15" thickBot="1">
      <c r="A20" s="24"/>
      <c r="B20" s="1001"/>
      <c r="C20" s="994"/>
      <c r="D20" s="994"/>
      <c r="E20" s="994"/>
      <c r="F20" s="994"/>
      <c r="G20" s="994"/>
      <c r="H20" s="994"/>
      <c r="I20" s="994"/>
      <c r="J20" s="994"/>
      <c r="K20" s="994"/>
      <c r="L20" s="994"/>
      <c r="M20" s="994"/>
      <c r="N20" s="994"/>
      <c r="O20" s="994"/>
      <c r="P20" s="994"/>
      <c r="Q20" s="994"/>
      <c r="R20" s="994"/>
      <c r="S20" s="995"/>
      <c r="T20" s="24"/>
      <c r="U20" s="24" t="s">
        <v>1324</v>
      </c>
      <c r="V20" s="24"/>
      <c r="W20" s="24"/>
      <c r="X20" s="391"/>
      <c r="Y20" s="391" t="s">
        <v>690</v>
      </c>
    </row>
    <row r="21" spans="1:25" ht="15" customHeight="1" thickBot="1">
      <c r="A21" s="24"/>
      <c r="B21" s="26"/>
      <c r="C21" s="26"/>
      <c r="D21" s="26"/>
      <c r="E21" s="258"/>
      <c r="F21" s="258"/>
      <c r="G21" s="26"/>
      <c r="H21" s="26"/>
      <c r="I21" s="26"/>
      <c r="J21" s="26"/>
      <c r="K21" s="26"/>
      <c r="L21" s="26"/>
      <c r="M21" s="26"/>
      <c r="N21" s="26"/>
      <c r="O21" s="26"/>
      <c r="P21" s="26"/>
      <c r="Q21" s="26"/>
      <c r="R21" s="26"/>
      <c r="S21" s="26"/>
      <c r="T21" s="24"/>
      <c r="U21" s="25" t="s">
        <v>1815</v>
      </c>
      <c r="V21" s="25"/>
      <c r="W21" s="25"/>
      <c r="X21" s="674"/>
      <c r="Y21" s="674" t="s">
        <v>1955</v>
      </c>
    </row>
    <row r="22" spans="1:25" ht="15" thickBot="1">
      <c r="A22" s="24"/>
      <c r="B22" s="368" t="s">
        <v>672</v>
      </c>
      <c r="C22" s="25"/>
      <c r="D22" s="25"/>
      <c r="E22" s="25"/>
      <c r="F22" s="25"/>
      <c r="G22" s="750"/>
      <c r="H22" s="25"/>
      <c r="I22" s="25"/>
      <c r="J22" s="24"/>
      <c r="K22" s="368" t="s">
        <v>641</v>
      </c>
      <c r="L22" s="25"/>
      <c r="M22" s="25"/>
      <c r="N22" s="25"/>
      <c r="O22" s="25"/>
      <c r="P22" s="25"/>
      <c r="Q22" s="25"/>
      <c r="R22" s="25"/>
      <c r="S22" s="25"/>
      <c r="T22" s="24"/>
      <c r="U22" s="326" t="s">
        <v>1315</v>
      </c>
      <c r="V22" s="312"/>
      <c r="W22" s="312"/>
      <c r="X22" s="322"/>
      <c r="Y22" s="332" t="s">
        <v>0</v>
      </c>
    </row>
    <row r="23" spans="1:25" ht="15.6">
      <c r="A23" s="24"/>
      <c r="B23" s="24" t="s">
        <v>9</v>
      </c>
      <c r="C23" s="24"/>
      <c r="D23" s="24"/>
      <c r="E23" s="24"/>
      <c r="F23" s="24"/>
      <c r="G23" s="912" t="s">
        <v>497</v>
      </c>
      <c r="H23" s="24"/>
      <c r="I23" s="24"/>
      <c r="J23" s="24"/>
      <c r="K23" s="24" t="str">
        <f>LOOKUP(G3,'Hahmonluonnin askeleet'!L3:M10)</f>
        <v>Raskas ase ja haarniska, 1 sivuase, normaalihintaiset</v>
      </c>
      <c r="L23" s="24"/>
      <c r="M23" s="24"/>
      <c r="N23" s="24"/>
      <c r="O23" s="24"/>
      <c r="P23" s="24"/>
      <c r="Q23" s="24"/>
      <c r="R23" s="24"/>
      <c r="S23" s="24"/>
      <c r="T23" s="24"/>
      <c r="U23" s="333" t="s">
        <v>1316</v>
      </c>
      <c r="V23" s="27"/>
      <c r="W23" s="436"/>
      <c r="X23" s="621"/>
      <c r="Y23" s="335">
        <v>0</v>
      </c>
    </row>
    <row r="24" spans="1:25" ht="15.6">
      <c r="A24" s="24"/>
      <c r="B24" s="996" t="s">
        <v>438</v>
      </c>
      <c r="C24" s="996"/>
      <c r="D24" s="996"/>
      <c r="E24" s="996"/>
      <c r="F24" s="24"/>
      <c r="G24" s="723" t="s">
        <v>5</v>
      </c>
      <c r="H24" s="24"/>
      <c r="I24" s="24"/>
      <c r="J24" s="24"/>
      <c r="K24" s="24"/>
      <c r="L24" s="24"/>
      <c r="M24" s="24"/>
      <c r="N24" s="24"/>
      <c r="O24" s="24"/>
      <c r="P24" s="24"/>
      <c r="Q24" s="24"/>
      <c r="R24" s="767"/>
      <c r="S24" s="24"/>
      <c r="T24" s="24"/>
      <c r="U24" s="334" t="s">
        <v>1288</v>
      </c>
      <c r="V24" s="24"/>
      <c r="W24" s="24"/>
      <c r="X24" s="621"/>
      <c r="Y24" s="336">
        <v>1</v>
      </c>
    </row>
    <row r="25" spans="1:25" ht="15" thickBot="1">
      <c r="A25" s="24"/>
      <c r="B25" s="996" t="s">
        <v>8</v>
      </c>
      <c r="C25" s="996"/>
      <c r="D25" s="996"/>
      <c r="E25" s="996"/>
      <c r="F25" s="24"/>
      <c r="G25" s="723" t="s">
        <v>5</v>
      </c>
      <c r="H25" s="24"/>
      <c r="I25" s="24"/>
      <c r="J25" s="24"/>
      <c r="K25" s="24" t="s">
        <v>2016</v>
      </c>
      <c r="L25" s="24"/>
      <c r="M25" s="24"/>
      <c r="N25" s="24" t="s">
        <v>2310</v>
      </c>
      <c r="O25" s="24"/>
      <c r="P25" s="24"/>
      <c r="Q25" s="24"/>
      <c r="R25" s="24"/>
      <c r="S25" s="24"/>
      <c r="T25" s="24"/>
      <c r="U25" s="337" t="s">
        <v>1289</v>
      </c>
      <c r="V25" s="32"/>
      <c r="W25" s="32"/>
      <c r="X25" s="688"/>
      <c r="Y25" s="338">
        <v>2</v>
      </c>
    </row>
    <row r="26" spans="1:25" ht="15" thickBot="1">
      <c r="A26" s="24"/>
      <c r="B26" s="25"/>
      <c r="C26" s="25"/>
      <c r="D26" s="25"/>
      <c r="E26" s="25"/>
      <c r="F26" s="25"/>
      <c r="G26" s="25"/>
      <c r="H26" s="25"/>
      <c r="I26" s="25"/>
      <c r="J26" s="25"/>
      <c r="K26" s="25"/>
      <c r="L26" s="25"/>
      <c r="M26" s="25"/>
      <c r="N26" s="25"/>
      <c r="O26" s="25"/>
      <c r="P26" s="25"/>
      <c r="Q26" s="25"/>
      <c r="R26" s="249"/>
      <c r="S26" s="25"/>
      <c r="T26" s="24"/>
      <c r="U26" s="401" t="s">
        <v>14</v>
      </c>
      <c r="V26" s="315"/>
      <c r="W26" s="315"/>
      <c r="X26" s="317"/>
      <c r="Y26" s="402" t="s">
        <v>0</v>
      </c>
    </row>
    <row r="27" spans="1:25" ht="15.6">
      <c r="A27" s="24"/>
      <c r="B27" s="732" t="s">
        <v>2321</v>
      </c>
      <c r="C27" s="732"/>
      <c r="D27" s="681" t="s">
        <v>186</v>
      </c>
      <c r="E27" s="732"/>
      <c r="F27" s="733" t="str">
        <f>LOOKUP(G8+$Y$12,Iltasatu_taulukot!$X$25:$Y$34)</f>
        <v>pppppp</v>
      </c>
      <c r="G27" s="732"/>
      <c r="H27" s="732"/>
      <c r="I27" s="681" t="s">
        <v>531</v>
      </c>
      <c r="J27" s="732"/>
      <c r="K27" s="732"/>
      <c r="L27" s="733" t="str">
        <f>LOOKUP(M8+$Y$12,Iltasatu_taulukot!$X$25:$Y$34)</f>
        <v>ppppp</v>
      </c>
      <c r="M27" s="734"/>
      <c r="N27" s="732"/>
      <c r="O27" s="732"/>
      <c r="P27" s="932" t="s">
        <v>2293</v>
      </c>
      <c r="Q27" s="733" t="str">
        <f>LOOKUP(S8+$Y$12,Iltasatu_taulukot!$X$25:$Y$34)</f>
        <v>pppp</v>
      </c>
      <c r="R27" s="732"/>
      <c r="S27" s="732"/>
      <c r="T27" s="24"/>
      <c r="U27" s="333" t="s">
        <v>1335</v>
      </c>
      <c r="V27" s="27"/>
      <c r="W27" s="27"/>
      <c r="X27" s="689"/>
      <c r="Y27" s="335">
        <v>1</v>
      </c>
    </row>
    <row r="28" spans="1:25" ht="16.2" thickBot="1">
      <c r="A28" s="24"/>
      <c r="B28" s="372" t="s">
        <v>1318</v>
      </c>
      <c r="C28" s="371"/>
      <c r="D28" s="371"/>
      <c r="E28" s="371"/>
      <c r="F28" s="371"/>
      <c r="G28" s="371"/>
      <c r="H28" s="371"/>
      <c r="I28" s="371"/>
      <c r="J28" s="371"/>
      <c r="K28" s="371"/>
      <c r="L28" s="371"/>
      <c r="M28" s="371"/>
      <c r="N28" s="371"/>
      <c r="O28" s="371"/>
      <c r="P28" s="371"/>
      <c r="Q28" s="371"/>
      <c r="R28" s="375"/>
      <c r="S28" s="378" t="s">
        <v>508</v>
      </c>
      <c r="T28" s="24"/>
      <c r="U28" s="403" t="s">
        <v>1324</v>
      </c>
      <c r="V28" s="32"/>
      <c r="W28" s="32"/>
      <c r="X28" s="688"/>
      <c r="Y28" s="341">
        <v>1</v>
      </c>
    </row>
    <row r="29" spans="1:25" ht="15" thickBot="1">
      <c r="A29" s="24"/>
      <c r="B29" s="319">
        <v>1</v>
      </c>
      <c r="C29" s="339" t="s">
        <v>1320</v>
      </c>
      <c r="D29" s="318"/>
      <c r="E29" s="318"/>
      <c r="F29" s="318"/>
      <c r="G29" s="318"/>
      <c r="H29" s="318"/>
      <c r="I29" s="318"/>
      <c r="J29" s="318"/>
      <c r="K29" s="318"/>
      <c r="L29" s="318"/>
      <c r="M29" s="318"/>
      <c r="N29" s="318"/>
      <c r="O29" s="318"/>
      <c r="P29" s="318"/>
      <c r="Q29" s="318">
        <v>-1</v>
      </c>
      <c r="R29" s="376"/>
      <c r="S29" s="282" t="s">
        <v>1322</v>
      </c>
      <c r="T29" s="24"/>
      <c r="U29" s="326" t="s">
        <v>671</v>
      </c>
      <c r="V29" s="322" t="s">
        <v>0</v>
      </c>
      <c r="W29" s="312"/>
      <c r="X29" s="326" t="s">
        <v>671</v>
      </c>
      <c r="Y29" s="763" t="s">
        <v>0</v>
      </c>
    </row>
    <row r="30" spans="1:25" ht="15.6">
      <c r="A30" s="24"/>
      <c r="B30" s="319">
        <v>2</v>
      </c>
      <c r="C30" s="339" t="s">
        <v>1321</v>
      </c>
      <c r="D30" s="318"/>
      <c r="E30" s="318"/>
      <c r="F30" s="318"/>
      <c r="G30" s="318"/>
      <c r="H30" s="318"/>
      <c r="I30" s="318"/>
      <c r="J30" s="318"/>
      <c r="K30" s="318"/>
      <c r="L30" s="318"/>
      <c r="M30" s="318"/>
      <c r="N30" s="318"/>
      <c r="O30" s="318"/>
      <c r="P30" s="318"/>
      <c r="Q30" s="318">
        <v>-2</v>
      </c>
      <c r="R30" s="376"/>
      <c r="S30" s="282" t="s">
        <v>24</v>
      </c>
      <c r="T30" s="24"/>
      <c r="U30" s="764">
        <v>3</v>
      </c>
      <c r="V30" s="765">
        <v>1</v>
      </c>
      <c r="W30" s="939"/>
      <c r="X30" s="764">
        <v>15</v>
      </c>
      <c r="Y30" s="765">
        <v>4</v>
      </c>
    </row>
    <row r="31" spans="1:25" ht="15.6">
      <c r="A31" s="24"/>
      <c r="B31" s="319">
        <v>3</v>
      </c>
      <c r="C31" s="340" t="s">
        <v>11</v>
      </c>
      <c r="D31" s="320"/>
      <c r="E31" s="320"/>
      <c r="F31" s="320"/>
      <c r="G31" s="320"/>
      <c r="H31" s="320"/>
      <c r="I31" s="320"/>
      <c r="J31" s="320"/>
      <c r="K31" s="320"/>
      <c r="L31" s="320"/>
      <c r="M31" s="320"/>
      <c r="N31" s="320"/>
      <c r="O31" s="320"/>
      <c r="P31" s="320"/>
      <c r="Q31" s="320">
        <v>-3</v>
      </c>
      <c r="R31" s="376"/>
      <c r="S31" s="282" t="s">
        <v>25</v>
      </c>
      <c r="T31" s="24"/>
      <c r="U31" s="757">
        <v>6</v>
      </c>
      <c r="V31" s="336">
        <v>2</v>
      </c>
      <c r="W31" s="939"/>
      <c r="X31" s="757">
        <v>21</v>
      </c>
      <c r="Y31" s="336">
        <v>5</v>
      </c>
    </row>
    <row r="32" spans="1:25" ht="16.2" thickBot="1">
      <c r="A32" s="24"/>
      <c r="B32" s="321">
        <v>4</v>
      </c>
      <c r="C32" s="340" t="s">
        <v>92</v>
      </c>
      <c r="D32" s="320"/>
      <c r="E32" s="320"/>
      <c r="F32" s="320"/>
      <c r="G32" s="320"/>
      <c r="H32" s="320"/>
      <c r="I32" s="320"/>
      <c r="J32" s="320"/>
      <c r="K32" s="320"/>
      <c r="L32" s="320"/>
      <c r="M32" s="320"/>
      <c r="N32" s="320"/>
      <c r="O32" s="320"/>
      <c r="P32" s="320"/>
      <c r="Q32" s="320">
        <v>-4</v>
      </c>
      <c r="R32" s="376"/>
      <c r="S32" s="282" t="s">
        <v>92</v>
      </c>
      <c r="T32" s="24"/>
      <c r="U32" s="758">
        <v>10</v>
      </c>
      <c r="V32" s="341">
        <v>3</v>
      </c>
      <c r="W32" s="940"/>
      <c r="X32" s="758">
        <v>28</v>
      </c>
      <c r="Y32" s="338">
        <v>6</v>
      </c>
    </row>
    <row r="33" spans="1:55" ht="15" thickBot="1">
      <c r="A33" s="24"/>
      <c r="B33" s="24"/>
      <c r="C33" s="24"/>
      <c r="D33" s="24"/>
      <c r="E33" s="24"/>
      <c r="F33" s="24"/>
      <c r="G33" s="24"/>
      <c r="H33" s="24"/>
      <c r="I33" s="24"/>
      <c r="J33" s="24"/>
      <c r="K33" s="24"/>
      <c r="L33" s="24"/>
      <c r="M33" s="24"/>
      <c r="N33" s="24"/>
      <c r="O33" s="24"/>
      <c r="P33" s="24"/>
      <c r="Q33" s="24"/>
      <c r="R33" s="24"/>
      <c r="S33" s="24"/>
      <c r="T33" s="24"/>
      <c r="U33" s="984" t="s">
        <v>1843</v>
      </c>
      <c r="V33" s="985"/>
      <c r="W33" s="985"/>
      <c r="X33" s="985"/>
      <c r="Y33" s="986"/>
    </row>
    <row r="34" spans="1:55">
      <c r="A34" s="24"/>
      <c r="B34" s="373" t="s">
        <v>1319</v>
      </c>
      <c r="C34" s="276"/>
      <c r="D34" s="276"/>
      <c r="E34" s="276"/>
      <c r="F34" s="276"/>
      <c r="G34" s="276"/>
      <c r="H34" s="276"/>
      <c r="I34" s="276"/>
      <c r="J34" s="276"/>
      <c r="K34" s="276"/>
      <c r="L34" s="276"/>
      <c r="M34" s="276"/>
      <c r="N34" s="276"/>
      <c r="O34" s="276"/>
      <c r="P34" s="276"/>
      <c r="Q34" s="276"/>
      <c r="R34" s="375"/>
      <c r="S34" s="378" t="s">
        <v>508</v>
      </c>
      <c r="T34" s="24"/>
      <c r="U34" s="881"/>
      <c r="V34" s="882"/>
      <c r="W34" s="883"/>
      <c r="X34" s="884"/>
      <c r="Y34" s="885"/>
    </row>
    <row r="35" spans="1:55">
      <c r="A35" s="24"/>
      <c r="B35" s="319">
        <v>1</v>
      </c>
      <c r="C35" s="339" t="s">
        <v>1320</v>
      </c>
      <c r="D35" s="318"/>
      <c r="E35" s="318"/>
      <c r="F35" s="318"/>
      <c r="G35" s="318"/>
      <c r="H35" s="318"/>
      <c r="I35" s="318"/>
      <c r="J35" s="318"/>
      <c r="K35" s="318"/>
      <c r="L35" s="318"/>
      <c r="M35" s="318"/>
      <c r="N35" s="318"/>
      <c r="O35" s="318"/>
      <c r="P35" s="318"/>
      <c r="Q35" s="318">
        <v>-1</v>
      </c>
      <c r="R35" s="376"/>
      <c r="S35" s="282" t="s">
        <v>1322</v>
      </c>
      <c r="T35" s="24"/>
      <c r="U35" s="886"/>
      <c r="V35" s="886"/>
      <c r="W35" s="886"/>
      <c r="X35" s="886"/>
      <c r="Y35" s="887"/>
    </row>
    <row r="36" spans="1:55">
      <c r="A36" s="24"/>
      <c r="B36" s="319">
        <v>2</v>
      </c>
      <c r="C36" s="339" t="s">
        <v>1321</v>
      </c>
      <c r="D36" s="318"/>
      <c r="E36" s="25"/>
      <c r="F36" s="318"/>
      <c r="G36" s="318"/>
      <c r="H36" s="318"/>
      <c r="I36" s="318"/>
      <c r="J36" s="318"/>
      <c r="K36" s="318"/>
      <c r="L36" s="318"/>
      <c r="M36" s="318"/>
      <c r="N36" s="318"/>
      <c r="O36" s="318"/>
      <c r="P36" s="318"/>
      <c r="Q36" s="318">
        <v>-2</v>
      </c>
      <c r="R36" s="376"/>
      <c r="S36" s="282" t="s">
        <v>24</v>
      </c>
      <c r="T36" s="24"/>
      <c r="U36" s="24"/>
      <c r="V36" s="24"/>
      <c r="W36" s="24"/>
      <c r="X36" s="621"/>
      <c r="Y36" s="24"/>
    </row>
    <row r="37" spans="1:55">
      <c r="A37" s="24"/>
      <c r="B37" s="321">
        <v>3</v>
      </c>
      <c r="C37" s="340" t="s">
        <v>11</v>
      </c>
      <c r="D37" s="320"/>
      <c r="E37" s="320"/>
      <c r="F37" s="320"/>
      <c r="G37" s="320"/>
      <c r="H37" s="320"/>
      <c r="I37" s="320"/>
      <c r="J37" s="320"/>
      <c r="K37" s="320"/>
      <c r="L37" s="320"/>
      <c r="M37" s="320"/>
      <c r="N37" s="320"/>
      <c r="O37" s="320"/>
      <c r="P37" s="320"/>
      <c r="Q37" s="320">
        <v>-3</v>
      </c>
      <c r="R37" s="376"/>
      <c r="S37" s="282" t="s">
        <v>25</v>
      </c>
      <c r="T37" s="24"/>
      <c r="U37" s="24"/>
      <c r="V37" s="24"/>
      <c r="W37" s="24"/>
      <c r="X37" s="621"/>
      <c r="Y37" s="24"/>
    </row>
    <row r="38" spans="1:55">
      <c r="A38" s="24"/>
      <c r="B38" s="24"/>
      <c r="C38" s="24"/>
      <c r="D38" s="24"/>
      <c r="E38" s="24"/>
      <c r="F38" s="24"/>
      <c r="G38" s="24"/>
      <c r="H38" s="24"/>
      <c r="I38" s="24"/>
      <c r="J38" s="24"/>
      <c r="K38" s="24"/>
      <c r="L38" s="24"/>
      <c r="M38" s="24"/>
      <c r="N38" s="24"/>
      <c r="O38" s="24"/>
      <c r="P38" s="24"/>
      <c r="Q38" s="24"/>
      <c r="R38" s="24"/>
      <c r="S38" s="24"/>
      <c r="T38" s="24"/>
      <c r="U38" s="24"/>
      <c r="V38" s="24"/>
      <c r="W38" s="24"/>
      <c r="X38" s="621"/>
      <c r="Y38" s="24"/>
    </row>
    <row r="39" spans="1:55" ht="15" customHeight="1">
      <c r="A39" s="24"/>
      <c r="B39" s="374" t="s">
        <v>12</v>
      </c>
      <c r="C39" s="259"/>
      <c r="D39" s="259"/>
      <c r="E39" s="259"/>
      <c r="F39" s="259"/>
      <c r="G39" s="259"/>
      <c r="H39" s="259"/>
      <c r="I39" s="259"/>
      <c r="J39" s="259"/>
      <c r="K39" s="259"/>
      <c r="L39" s="259"/>
      <c r="M39" s="259"/>
      <c r="N39" s="259"/>
      <c r="O39" s="259"/>
      <c r="P39" s="259"/>
      <c r="Q39" s="259"/>
      <c r="R39" s="259"/>
      <c r="S39" s="259"/>
      <c r="T39" s="259"/>
      <c r="U39" s="259"/>
      <c r="V39" s="259"/>
      <c r="W39" s="259"/>
      <c r="X39" s="259"/>
      <c r="Y39" s="259"/>
    </row>
    <row r="40" spans="1:55" ht="15" customHeight="1">
      <c r="A40" s="24"/>
      <c r="B40" s="657"/>
      <c r="C40" s="657"/>
      <c r="D40" s="657"/>
      <c r="E40" s="657"/>
      <c r="F40" s="657"/>
      <c r="G40" s="657"/>
      <c r="H40" s="657"/>
      <c r="I40" s="657"/>
      <c r="J40" s="657"/>
      <c r="K40" s="657"/>
      <c r="L40" s="657"/>
      <c r="M40" s="657"/>
      <c r="N40" s="657"/>
      <c r="O40" s="657"/>
      <c r="P40" s="657"/>
      <c r="Q40" s="657"/>
      <c r="R40" s="657"/>
      <c r="S40" s="657"/>
      <c r="T40" s="657"/>
      <c r="U40" s="657"/>
      <c r="V40" s="657"/>
      <c r="W40" s="657"/>
      <c r="X40" s="657"/>
      <c r="Y40" s="657"/>
      <c r="AQ40" s="724"/>
      <c r="AR40" s="724"/>
      <c r="AS40" s="724"/>
      <c r="AT40" s="724"/>
      <c r="AU40" s="724"/>
      <c r="AV40" s="724"/>
      <c r="AW40" s="724"/>
      <c r="AX40" s="724"/>
      <c r="AY40" s="724"/>
      <c r="AZ40" s="724"/>
      <c r="BA40" s="724"/>
      <c r="BB40" s="724"/>
      <c r="BC40" s="724"/>
    </row>
    <row r="41" spans="1:55" ht="15" customHeight="1">
      <c r="A41" s="24"/>
      <c r="B41" s="954"/>
      <c r="C41" s="954"/>
      <c r="D41" s="954"/>
      <c r="E41" s="954"/>
      <c r="F41" s="954"/>
      <c r="G41" s="954"/>
      <c r="H41" s="954"/>
      <c r="I41" s="954"/>
      <c r="J41" s="954"/>
      <c r="K41" s="954"/>
      <c r="L41" s="954"/>
      <c r="M41" s="954"/>
      <c r="N41" s="954"/>
      <c r="O41" s="954"/>
      <c r="P41" s="954"/>
      <c r="Q41" s="949"/>
      <c r="R41" s="24"/>
      <c r="S41" s="24"/>
      <c r="T41" s="24"/>
      <c r="U41" s="951"/>
      <c r="V41" s="951"/>
      <c r="W41" s="951"/>
      <c r="X41" s="951"/>
      <c r="Y41" s="951"/>
      <c r="AH41" s="731"/>
      <c r="AI41" s="731"/>
      <c r="AJ41" s="731"/>
      <c r="AK41" s="731"/>
      <c r="AL41" s="731"/>
      <c r="AM41" s="731"/>
      <c r="AN41" s="731"/>
      <c r="AO41" s="731"/>
      <c r="AP41" s="731"/>
      <c r="AQ41" s="731"/>
      <c r="AR41" s="731"/>
      <c r="AS41" s="731"/>
      <c r="AT41" s="731"/>
      <c r="AU41" s="731"/>
      <c r="AV41" s="731"/>
      <c r="AW41" s="731"/>
      <c r="AX41" s="731"/>
      <c r="AY41" s="731"/>
      <c r="AZ41" s="731"/>
      <c r="BA41" s="724"/>
      <c r="BB41" s="724"/>
      <c r="BC41" s="724"/>
    </row>
    <row r="42" spans="1:55" ht="15.75" customHeight="1">
      <c r="A42" s="24"/>
      <c r="B42" s="951"/>
      <c r="C42" s="951"/>
      <c r="D42" s="951"/>
      <c r="E42" s="951"/>
      <c r="F42" s="951"/>
      <c r="G42" s="951"/>
      <c r="H42" s="951"/>
      <c r="I42" s="951"/>
      <c r="J42" s="951"/>
      <c r="K42" s="951"/>
      <c r="L42" s="951"/>
      <c r="M42" s="951"/>
      <c r="N42" s="951"/>
      <c r="O42" s="951"/>
      <c r="P42" s="951"/>
      <c r="Q42" s="951"/>
      <c r="R42" s="951"/>
      <c r="S42" s="951"/>
      <c r="T42" s="951"/>
      <c r="U42" s="951"/>
      <c r="V42" s="951"/>
      <c r="W42" s="951"/>
      <c r="X42" s="951"/>
      <c r="Y42" s="951"/>
      <c r="AH42" s="731"/>
      <c r="AI42" s="731"/>
      <c r="AJ42" s="731"/>
      <c r="AK42" s="731"/>
      <c r="AL42" s="731"/>
      <c r="AM42" s="731"/>
      <c r="AN42" s="731"/>
      <c r="AO42" s="731"/>
      <c r="AP42" s="731"/>
      <c r="AQ42" s="731"/>
      <c r="AR42" s="731"/>
      <c r="AS42" s="731"/>
      <c r="AT42" s="731"/>
      <c r="AU42" s="731"/>
      <c r="AV42" s="731"/>
      <c r="AW42" s="731"/>
      <c r="AX42" s="731"/>
      <c r="AY42" s="731"/>
      <c r="AZ42" s="731"/>
      <c r="BA42" s="724"/>
      <c r="BB42" s="724"/>
      <c r="BC42" s="724"/>
    </row>
    <row r="43" spans="1:55" ht="15" customHeight="1">
      <c r="A43" s="24"/>
      <c r="B43" s="951"/>
      <c r="C43" s="951"/>
      <c r="D43" s="951"/>
      <c r="E43" s="951"/>
      <c r="F43" s="951"/>
      <c r="G43" s="951"/>
      <c r="H43" s="951"/>
      <c r="I43" s="951"/>
      <c r="J43" s="951"/>
      <c r="K43" s="951"/>
      <c r="L43" s="951"/>
      <c r="M43" s="951"/>
      <c r="N43" s="951"/>
      <c r="O43" s="951"/>
      <c r="P43" s="951"/>
      <c r="Q43" s="951"/>
      <c r="R43" s="951"/>
      <c r="S43" s="951"/>
      <c r="T43" s="951"/>
      <c r="U43" s="24"/>
      <c r="V43" s="24"/>
      <c r="W43" s="951"/>
      <c r="X43" s="951"/>
      <c r="Y43" s="951"/>
      <c r="AH43" s="731"/>
      <c r="AI43" s="731"/>
      <c r="AJ43" s="731"/>
      <c r="AK43" s="731"/>
      <c r="AL43" s="731"/>
      <c r="AM43" s="731"/>
      <c r="AN43" s="731"/>
      <c r="AO43" s="731"/>
      <c r="AP43" s="731"/>
      <c r="AQ43" s="731"/>
      <c r="AR43" s="731"/>
      <c r="AS43" s="731"/>
      <c r="AT43" s="731"/>
      <c r="AU43" s="731"/>
      <c r="AV43" s="731"/>
      <c r="AW43" s="731"/>
      <c r="AX43" s="731"/>
      <c r="AY43" s="731"/>
      <c r="AZ43" s="731"/>
      <c r="BA43" s="724"/>
      <c r="BB43" s="724"/>
      <c r="BC43" s="724"/>
    </row>
    <row r="44" spans="1:55" ht="15" customHeight="1">
      <c r="A44" s="24"/>
      <c r="B44" s="951"/>
      <c r="C44" s="951"/>
      <c r="D44" s="951"/>
      <c r="E44" s="951"/>
      <c r="F44" s="951"/>
      <c r="G44" s="951"/>
      <c r="H44" s="951"/>
      <c r="I44" s="951"/>
      <c r="J44" s="951"/>
      <c r="K44" s="951"/>
      <c r="L44" s="951"/>
      <c r="M44" s="951"/>
      <c r="N44" s="951"/>
      <c r="O44" s="951"/>
      <c r="P44" s="951"/>
      <c r="Q44" s="951"/>
      <c r="R44" s="951"/>
      <c r="S44" s="951"/>
      <c r="T44" s="951"/>
      <c r="U44" s="951"/>
      <c r="V44" s="951"/>
      <c r="W44" s="24"/>
      <c r="X44" s="951"/>
      <c r="Y44" s="951"/>
      <c r="AH44" s="731"/>
      <c r="AI44" s="731"/>
      <c r="AJ44" s="731"/>
      <c r="AK44" s="731"/>
      <c r="AL44" s="731"/>
      <c r="AM44" s="731"/>
      <c r="AN44" s="731"/>
      <c r="AO44" s="731"/>
      <c r="AP44" s="731"/>
      <c r="AQ44" s="731"/>
      <c r="AR44" s="731"/>
      <c r="AS44" s="731"/>
      <c r="AT44" s="731"/>
      <c r="AU44" s="731"/>
      <c r="AV44" s="731"/>
      <c r="AW44" s="731"/>
      <c r="AX44" s="731"/>
      <c r="AY44" s="731"/>
      <c r="AZ44" s="731"/>
      <c r="BA44" s="724"/>
      <c r="BB44" s="724"/>
      <c r="BC44" s="724"/>
    </row>
    <row r="45" spans="1:55" ht="15" customHeight="1">
      <c r="A45" s="24"/>
      <c r="B45" s="951"/>
      <c r="C45" s="951"/>
      <c r="D45" s="951"/>
      <c r="E45" s="951"/>
      <c r="F45" s="951"/>
      <c r="G45" s="951"/>
      <c r="H45" s="951"/>
      <c r="I45" s="951"/>
      <c r="J45" s="951"/>
      <c r="K45" s="951"/>
      <c r="L45" s="951"/>
      <c r="M45" s="951"/>
      <c r="N45" s="951"/>
      <c r="O45" s="951"/>
      <c r="P45" s="951"/>
      <c r="Q45" s="949"/>
      <c r="R45" s="24"/>
      <c r="S45" s="24"/>
      <c r="T45" s="24"/>
      <c r="U45" s="951"/>
      <c r="V45" s="951"/>
      <c r="W45" s="951"/>
      <c r="X45" s="951"/>
      <c r="Y45" s="951"/>
      <c r="AH45" s="731"/>
      <c r="AI45" s="731"/>
      <c r="AJ45" s="731"/>
      <c r="AK45" s="731"/>
      <c r="AL45" s="731"/>
      <c r="AM45" s="731"/>
      <c r="AN45" s="731"/>
      <c r="AO45" s="731"/>
      <c r="AP45" s="731"/>
      <c r="AQ45" s="731"/>
      <c r="AR45" s="731"/>
      <c r="AS45" s="731"/>
      <c r="AT45" s="731"/>
      <c r="AU45" s="731"/>
      <c r="AV45" s="731"/>
      <c r="AW45" s="731"/>
      <c r="AX45" s="731"/>
      <c r="AY45" s="731"/>
      <c r="AZ45" s="731"/>
      <c r="BA45" s="724"/>
      <c r="BB45" s="724"/>
      <c r="BC45" s="724"/>
    </row>
    <row r="46" spans="1:55" ht="15" customHeight="1">
      <c r="A46" s="24"/>
      <c r="B46" s="951"/>
      <c r="C46" s="951"/>
      <c r="D46" s="951"/>
      <c r="E46" s="951"/>
      <c r="F46" s="951"/>
      <c r="G46" s="951"/>
      <c r="H46" s="951"/>
      <c r="I46" s="951"/>
      <c r="J46" s="951"/>
      <c r="K46" s="951"/>
      <c r="L46" s="951"/>
      <c r="M46" s="951"/>
      <c r="N46" s="951"/>
      <c r="O46" s="951"/>
      <c r="P46" s="951"/>
      <c r="Q46" s="951"/>
      <c r="R46" s="951"/>
      <c r="S46" s="951"/>
      <c r="T46" s="951"/>
      <c r="U46" s="951"/>
      <c r="V46" s="951"/>
      <c r="W46" s="951"/>
      <c r="X46" s="951"/>
      <c r="Y46" s="951"/>
      <c r="AH46" s="731"/>
      <c r="AI46" s="731"/>
      <c r="AJ46" s="731"/>
      <c r="AK46" s="731"/>
      <c r="AL46" s="731"/>
      <c r="AM46" s="731"/>
      <c r="AN46" s="731"/>
      <c r="AO46" s="731"/>
      <c r="AP46" s="731"/>
      <c r="AQ46" s="731"/>
      <c r="AR46" s="731"/>
      <c r="AS46" s="731"/>
      <c r="AT46" s="731"/>
      <c r="AU46" s="731"/>
      <c r="AV46" s="731"/>
      <c r="AW46" s="731"/>
      <c r="AX46" s="731"/>
      <c r="AY46" s="731"/>
      <c r="AZ46" s="731"/>
      <c r="BA46" s="724"/>
      <c r="BB46" s="724"/>
      <c r="BC46" s="724"/>
    </row>
    <row r="47" spans="1:55" ht="15" customHeight="1">
      <c r="A47" s="24"/>
      <c r="B47" s="951"/>
      <c r="C47" s="951"/>
      <c r="D47" s="951"/>
      <c r="E47" s="951"/>
      <c r="F47" s="951"/>
      <c r="G47" s="951"/>
      <c r="H47" s="951"/>
      <c r="I47" s="951"/>
      <c r="J47" s="951"/>
      <c r="K47" s="951"/>
      <c r="L47" s="951"/>
      <c r="M47" s="951"/>
      <c r="N47" s="951"/>
      <c r="O47" s="951"/>
      <c r="P47" s="951"/>
      <c r="Q47" s="951"/>
      <c r="R47" s="951"/>
      <c r="S47" s="951"/>
      <c r="T47" s="951"/>
      <c r="U47" s="24"/>
      <c r="V47" s="24"/>
      <c r="W47" s="951"/>
      <c r="X47" s="951"/>
      <c r="Y47" s="951"/>
      <c r="AH47" s="731"/>
      <c r="AI47" s="731"/>
      <c r="AJ47" s="731"/>
      <c r="AK47" s="731"/>
      <c r="AL47" s="731"/>
      <c r="AM47" s="731"/>
      <c r="AN47" s="731"/>
      <c r="AO47" s="731"/>
      <c r="AP47" s="731"/>
      <c r="AQ47" s="731"/>
      <c r="AR47" s="731"/>
      <c r="AS47" s="731"/>
      <c r="AT47" s="731"/>
      <c r="AU47" s="731"/>
      <c r="AV47" s="731"/>
      <c r="AW47" s="731"/>
      <c r="AX47" s="731"/>
      <c r="AY47" s="731"/>
      <c r="AZ47" s="731"/>
      <c r="BA47" s="724"/>
      <c r="BB47" s="724"/>
      <c r="BC47" s="724"/>
    </row>
    <row r="48" spans="1:55" ht="14.4" customHeight="1">
      <c r="A48" s="24"/>
      <c r="B48" s="951"/>
      <c r="C48" s="951"/>
      <c r="D48" s="951"/>
      <c r="E48" s="951"/>
      <c r="F48" s="951"/>
      <c r="G48" s="951"/>
      <c r="H48" s="951"/>
      <c r="I48" s="951"/>
      <c r="J48" s="951"/>
      <c r="K48" s="951"/>
      <c r="L48" s="951"/>
      <c r="M48" s="951"/>
      <c r="N48" s="951"/>
      <c r="O48" s="951"/>
      <c r="P48" s="951"/>
      <c r="Q48" s="951"/>
      <c r="R48" s="951"/>
      <c r="S48" s="951"/>
      <c r="T48" s="951"/>
      <c r="U48" s="951"/>
      <c r="V48" s="951"/>
      <c r="W48" s="24"/>
      <c r="X48" s="955"/>
      <c r="Y48" s="955"/>
      <c r="AH48" s="731"/>
      <c r="AI48" s="731"/>
      <c r="AJ48" s="731"/>
      <c r="AK48" s="731"/>
      <c r="AL48" s="731"/>
      <c r="AM48" s="731"/>
      <c r="AN48" s="731"/>
      <c r="AO48" s="731"/>
      <c r="AP48" s="731"/>
      <c r="AQ48" s="731"/>
      <c r="AR48" s="731"/>
      <c r="AS48" s="731"/>
      <c r="AT48" s="731"/>
      <c r="AU48" s="731"/>
      <c r="AV48" s="731"/>
      <c r="AW48" s="731"/>
      <c r="AX48" s="731"/>
      <c r="AY48" s="731"/>
      <c r="AZ48" s="731"/>
      <c r="BA48" s="724"/>
      <c r="BB48" s="724"/>
      <c r="BC48" s="724"/>
    </row>
    <row r="49" spans="1:55" ht="14.4" customHeight="1">
      <c r="A49" s="24"/>
      <c r="B49" s="951"/>
      <c r="C49" s="951"/>
      <c r="D49" s="951"/>
      <c r="E49" s="951"/>
      <c r="F49" s="951"/>
      <c r="G49" s="951"/>
      <c r="H49" s="951"/>
      <c r="I49" s="951"/>
      <c r="J49" s="951"/>
      <c r="K49" s="951"/>
      <c r="L49" s="951"/>
      <c r="M49" s="951"/>
      <c r="N49" s="951"/>
      <c r="O49" s="951"/>
      <c r="P49" s="951"/>
      <c r="Q49" s="949"/>
      <c r="R49" s="24"/>
      <c r="S49" s="24"/>
      <c r="T49" s="24"/>
      <c r="U49" s="951"/>
      <c r="V49" s="951"/>
      <c r="W49" s="951"/>
      <c r="X49" s="955"/>
      <c r="Y49" s="955"/>
      <c r="AH49" s="731"/>
      <c r="AI49" s="731"/>
      <c r="AJ49" s="731"/>
      <c r="AK49" s="731"/>
      <c r="AL49" s="731"/>
      <c r="AM49" s="731"/>
      <c r="AN49" s="731"/>
      <c r="AO49" s="731"/>
      <c r="AP49" s="731"/>
      <c r="AQ49" s="731"/>
      <c r="AR49" s="731"/>
      <c r="AS49" s="731"/>
      <c r="AT49" s="731"/>
      <c r="AU49" s="731"/>
      <c r="AV49" s="731"/>
      <c r="AW49" s="731"/>
      <c r="AX49" s="731"/>
      <c r="AY49" s="731"/>
      <c r="AZ49" s="731"/>
      <c r="BA49" s="724"/>
      <c r="BB49" s="724"/>
      <c r="BC49" s="724"/>
    </row>
    <row r="50" spans="1:55" ht="14.4" customHeight="1">
      <c r="A50" s="24"/>
      <c r="B50" s="955"/>
      <c r="C50" s="955"/>
      <c r="D50" s="955"/>
      <c r="E50" s="955"/>
      <c r="F50" s="955"/>
      <c r="G50" s="955"/>
      <c r="H50" s="955"/>
      <c r="I50" s="955"/>
      <c r="J50" s="955"/>
      <c r="K50" s="955"/>
      <c r="L50" s="955"/>
      <c r="M50" s="955"/>
      <c r="N50" s="955"/>
      <c r="O50" s="955"/>
      <c r="P50" s="955"/>
      <c r="Q50" s="951"/>
      <c r="R50" s="951"/>
      <c r="S50" s="951"/>
      <c r="T50" s="951"/>
      <c r="U50" s="951"/>
      <c r="V50" s="951"/>
      <c r="W50" s="951"/>
      <c r="X50" s="955"/>
      <c r="Y50" s="955"/>
      <c r="AH50" s="731"/>
      <c r="AI50" s="731"/>
      <c r="AJ50" s="731"/>
      <c r="AK50" s="731"/>
      <c r="AL50" s="731"/>
      <c r="AM50" s="731"/>
      <c r="AN50" s="731"/>
      <c r="AO50" s="731"/>
      <c r="AP50" s="731"/>
      <c r="AQ50" s="731"/>
      <c r="AR50" s="731"/>
      <c r="AS50" s="731"/>
      <c r="AT50" s="731"/>
      <c r="AU50" s="731"/>
      <c r="AV50" s="731"/>
      <c r="AW50" s="731"/>
      <c r="AX50" s="731"/>
      <c r="AY50" s="731"/>
      <c r="AZ50" s="731"/>
      <c r="BA50" s="724"/>
      <c r="BB50" s="724"/>
      <c r="BC50" s="724"/>
    </row>
    <row r="51" spans="1:55" ht="14.4" customHeight="1">
      <c r="A51" s="24"/>
      <c r="B51" s="955"/>
      <c r="C51" s="955"/>
      <c r="D51" s="955"/>
      <c r="E51" s="955"/>
      <c r="F51" s="955"/>
      <c r="G51" s="955"/>
      <c r="H51" s="955"/>
      <c r="I51" s="955"/>
      <c r="J51" s="955"/>
      <c r="K51" s="955"/>
      <c r="L51" s="955"/>
      <c r="M51" s="955"/>
      <c r="N51" s="955"/>
      <c r="O51" s="955"/>
      <c r="P51" s="955"/>
      <c r="Q51" s="951"/>
      <c r="R51" s="951"/>
      <c r="S51" s="951"/>
      <c r="T51" s="951"/>
      <c r="U51" s="24"/>
      <c r="V51" s="24"/>
      <c r="W51" s="951"/>
      <c r="X51" s="955"/>
      <c r="Y51" s="955"/>
      <c r="AH51" s="731"/>
      <c r="AI51" s="731"/>
      <c r="AJ51" s="731"/>
      <c r="AK51" s="731"/>
      <c r="AL51" s="731"/>
      <c r="AM51" s="731"/>
      <c r="AN51" s="731"/>
      <c r="AO51" s="731"/>
      <c r="AP51" s="731"/>
      <c r="AQ51" s="731"/>
      <c r="AR51" s="731"/>
      <c r="AS51" s="731"/>
      <c r="AT51" s="731"/>
      <c r="AU51" s="731"/>
      <c r="AV51" s="731"/>
      <c r="AW51" s="731"/>
      <c r="AX51" s="731"/>
      <c r="AY51" s="731"/>
      <c r="AZ51" s="731"/>
      <c r="BA51" s="724"/>
      <c r="BB51" s="724"/>
      <c r="BC51" s="724"/>
    </row>
    <row r="52" spans="1:55" ht="14.4" customHeight="1">
      <c r="A52" s="24"/>
      <c r="B52" s="955"/>
      <c r="C52" s="955"/>
      <c r="D52" s="955"/>
      <c r="E52" s="955"/>
      <c r="F52" s="955"/>
      <c r="G52" s="955"/>
      <c r="H52" s="955"/>
      <c r="I52" s="955"/>
      <c r="J52" s="955"/>
      <c r="K52" s="955"/>
      <c r="L52" s="955"/>
      <c r="M52" s="955"/>
      <c r="N52" s="955"/>
      <c r="O52" s="955"/>
      <c r="P52" s="955"/>
      <c r="Q52" s="951"/>
      <c r="R52" s="951"/>
      <c r="S52" s="951"/>
      <c r="T52" s="951"/>
      <c r="U52" s="951"/>
      <c r="V52" s="951"/>
      <c r="W52" s="24"/>
      <c r="X52" s="955"/>
      <c r="Y52" s="955"/>
      <c r="AH52" s="731"/>
      <c r="AI52" s="731"/>
      <c r="AJ52" s="731"/>
      <c r="AK52" s="731"/>
      <c r="AL52" s="731"/>
      <c r="AM52" s="731"/>
      <c r="AN52" s="731"/>
      <c r="AO52" s="731"/>
      <c r="AP52" s="731"/>
      <c r="AQ52" s="731"/>
      <c r="AR52" s="731"/>
      <c r="AS52" s="731"/>
      <c r="AT52" s="731"/>
      <c r="AU52" s="731"/>
      <c r="AV52" s="731"/>
      <c r="AW52" s="731"/>
      <c r="AX52" s="731"/>
      <c r="AY52" s="731"/>
      <c r="AZ52" s="731"/>
      <c r="BA52" s="724"/>
      <c r="BB52" s="724"/>
      <c r="BC52" s="724"/>
    </row>
    <row r="53" spans="1:55" ht="14.4" customHeight="1">
      <c r="A53" s="24"/>
      <c r="B53" s="955"/>
      <c r="C53" s="955"/>
      <c r="D53" s="955"/>
      <c r="E53" s="955"/>
      <c r="F53" s="955"/>
      <c r="G53" s="955"/>
      <c r="H53" s="955"/>
      <c r="I53" s="955"/>
      <c r="J53" s="955"/>
      <c r="K53" s="955"/>
      <c r="L53" s="955"/>
      <c r="M53" s="955"/>
      <c r="N53" s="955"/>
      <c r="O53" s="955"/>
      <c r="P53" s="955"/>
      <c r="Q53" s="949"/>
      <c r="R53" s="24"/>
      <c r="S53" s="24"/>
      <c r="T53" s="24"/>
      <c r="U53" s="951"/>
      <c r="V53" s="951"/>
      <c r="W53" s="951"/>
      <c r="X53" s="955"/>
      <c r="Y53" s="955"/>
      <c r="AH53" s="731"/>
      <c r="AI53" s="731"/>
      <c r="AJ53" s="731"/>
      <c r="AK53" s="731"/>
      <c r="AL53" s="731"/>
      <c r="AM53" s="731"/>
      <c r="AN53" s="731"/>
      <c r="AO53" s="731"/>
      <c r="AP53" s="731"/>
      <c r="AQ53" s="731"/>
      <c r="AR53" s="731"/>
      <c r="AS53" s="731"/>
      <c r="AT53" s="731"/>
      <c r="AU53" s="731"/>
      <c r="AV53" s="731"/>
      <c r="AW53" s="731"/>
      <c r="AX53" s="731"/>
      <c r="AY53" s="731"/>
      <c r="AZ53" s="731"/>
      <c r="BA53" s="724"/>
      <c r="BB53" s="724"/>
      <c r="BC53" s="724"/>
    </row>
    <row r="54" spans="1:55" ht="14.4" customHeight="1">
      <c r="A54" s="24"/>
      <c r="B54" s="955"/>
      <c r="C54" s="955"/>
      <c r="D54" s="955"/>
      <c r="E54" s="955"/>
      <c r="F54" s="955"/>
      <c r="G54" s="955"/>
      <c r="H54" s="955"/>
      <c r="I54" s="955"/>
      <c r="J54" s="955"/>
      <c r="K54" s="955"/>
      <c r="L54" s="955"/>
      <c r="M54" s="955"/>
      <c r="N54" s="955"/>
      <c r="O54" s="955"/>
      <c r="P54" s="955"/>
      <c r="Q54" s="951"/>
      <c r="R54" s="951"/>
      <c r="S54" s="951"/>
      <c r="T54" s="951"/>
      <c r="U54" s="951"/>
      <c r="V54" s="951"/>
      <c r="W54" s="951"/>
      <c r="X54" s="955"/>
      <c r="Y54" s="955"/>
      <c r="AH54" s="731"/>
      <c r="AI54" s="731"/>
      <c r="AJ54" s="731"/>
      <c r="AK54" s="731"/>
      <c r="AL54" s="731"/>
      <c r="AM54" s="731"/>
      <c r="AN54" s="731"/>
      <c r="AO54" s="731"/>
      <c r="AP54" s="731"/>
      <c r="AQ54" s="731"/>
      <c r="AR54" s="731"/>
      <c r="AS54" s="731"/>
      <c r="AT54" s="731"/>
      <c r="AU54" s="731"/>
      <c r="AV54" s="731"/>
      <c r="AW54" s="731"/>
      <c r="AX54" s="731"/>
      <c r="AY54" s="731"/>
      <c r="AZ54" s="731"/>
      <c r="BA54" s="724"/>
      <c r="BB54" s="724"/>
      <c r="BC54" s="724"/>
    </row>
    <row r="55" spans="1:55">
      <c r="A55" s="24"/>
      <c r="B55" s="955"/>
      <c r="C55" s="955"/>
      <c r="D55" s="955"/>
      <c r="E55" s="955"/>
      <c r="F55" s="955"/>
      <c r="G55" s="955"/>
      <c r="H55" s="955"/>
      <c r="I55" s="955"/>
      <c r="J55" s="955"/>
      <c r="K55" s="955"/>
      <c r="L55" s="955"/>
      <c r="M55" s="955"/>
      <c r="N55" s="955"/>
      <c r="O55" s="955"/>
      <c r="P55" s="955"/>
      <c r="Q55" s="951"/>
      <c r="R55" s="951"/>
      <c r="S55" s="951"/>
      <c r="T55" s="951"/>
      <c r="U55" s="24"/>
      <c r="V55" s="24"/>
      <c r="W55" s="951"/>
      <c r="X55" s="955"/>
      <c r="Y55" s="955"/>
      <c r="AH55" s="956"/>
      <c r="AI55" s="956"/>
      <c r="AJ55" s="956"/>
      <c r="AK55" s="956"/>
      <c r="AL55" s="956"/>
      <c r="AM55" s="956"/>
      <c r="AN55" s="956"/>
      <c r="AO55" s="956"/>
      <c r="AP55" s="956"/>
      <c r="AQ55" s="956"/>
      <c r="AR55" s="956"/>
      <c r="AS55" s="956"/>
      <c r="AT55" s="956"/>
      <c r="AU55" s="956"/>
      <c r="AV55" s="956"/>
      <c r="AW55" s="956"/>
      <c r="AX55" s="956"/>
      <c r="AY55" s="957"/>
      <c r="AZ55" s="956"/>
      <c r="BA55" s="724"/>
      <c r="BB55" s="724"/>
      <c r="BC55" s="724"/>
    </row>
    <row r="56" spans="1:55" ht="14.4" customHeight="1">
      <c r="A56" s="24"/>
      <c r="B56" s="955"/>
      <c r="C56" s="955"/>
      <c r="D56" s="955"/>
      <c r="E56" s="955"/>
      <c r="F56" s="955"/>
      <c r="G56" s="955"/>
      <c r="H56" s="955"/>
      <c r="I56" s="955"/>
      <c r="J56" s="955"/>
      <c r="K56" s="955"/>
      <c r="L56" s="955"/>
      <c r="M56" s="955"/>
      <c r="N56" s="955"/>
      <c r="O56" s="955"/>
      <c r="P56" s="955"/>
      <c r="Q56" s="951"/>
      <c r="R56" s="951"/>
      <c r="S56" s="24"/>
      <c r="T56" s="951"/>
      <c r="U56" s="951"/>
      <c r="V56" s="951"/>
      <c r="W56" s="24"/>
      <c r="X56" s="951"/>
      <c r="Y56" s="951"/>
      <c r="AH56" s="956"/>
      <c r="AI56" s="956"/>
      <c r="AJ56" s="956"/>
      <c r="AK56" s="956"/>
      <c r="AL56" s="956"/>
      <c r="AM56" s="956"/>
      <c r="AN56" s="956"/>
      <c r="AO56" s="956"/>
      <c r="AP56" s="956"/>
      <c r="AQ56" s="956"/>
      <c r="AR56" s="956"/>
      <c r="AS56" s="956"/>
      <c r="AT56" s="956"/>
      <c r="AU56" s="956"/>
      <c r="AV56" s="956"/>
      <c r="AW56" s="956"/>
      <c r="AX56" s="956"/>
      <c r="AY56" s="957"/>
      <c r="AZ56" s="956"/>
      <c r="BA56" s="724"/>
      <c r="BB56" s="724"/>
      <c r="BC56" s="724"/>
    </row>
    <row r="57" spans="1:55">
      <c r="A57" s="24"/>
      <c r="B57" s="955"/>
      <c r="C57" s="955"/>
      <c r="D57" s="955"/>
      <c r="E57" s="955"/>
      <c r="F57" s="955"/>
      <c r="G57" s="955"/>
      <c r="H57" s="955"/>
      <c r="I57" s="955"/>
      <c r="J57" s="955"/>
      <c r="K57" s="955"/>
      <c r="L57" s="955"/>
      <c r="M57" s="955"/>
      <c r="N57" s="955"/>
      <c r="O57" s="955"/>
      <c r="P57" s="955"/>
      <c r="Q57" s="949"/>
      <c r="R57" s="24"/>
      <c r="S57" s="24"/>
      <c r="T57" s="24"/>
      <c r="U57" s="951"/>
      <c r="V57" s="951"/>
      <c r="W57" s="951"/>
      <c r="X57" s="951"/>
      <c r="Y57" s="951"/>
      <c r="AH57" s="956"/>
      <c r="AI57" s="956"/>
      <c r="AJ57" s="956"/>
      <c r="AK57" s="956"/>
      <c r="AL57" s="956"/>
      <c r="AM57" s="956"/>
      <c r="AN57" s="956"/>
      <c r="AO57" s="956"/>
      <c r="AP57" s="956"/>
      <c r="AQ57" s="956"/>
      <c r="AR57" s="956"/>
      <c r="AS57" s="956"/>
      <c r="AT57" s="956"/>
      <c r="AU57" s="956"/>
      <c r="AV57" s="956"/>
      <c r="AW57" s="956"/>
      <c r="AX57" s="956"/>
      <c r="AY57" s="957"/>
      <c r="AZ57" s="956"/>
      <c r="BA57" s="724"/>
      <c r="BB57" s="724"/>
      <c r="BC57" s="724"/>
    </row>
    <row r="58" spans="1:55">
      <c r="A58" s="24"/>
      <c r="B58" s="951"/>
      <c r="C58" s="951"/>
      <c r="D58" s="951"/>
      <c r="E58" s="951"/>
      <c r="F58" s="951"/>
      <c r="G58" s="951"/>
      <c r="H58" s="951"/>
      <c r="I58" s="951"/>
      <c r="J58" s="951"/>
      <c r="K58" s="951"/>
      <c r="L58" s="951"/>
      <c r="M58" s="951"/>
      <c r="N58" s="951"/>
      <c r="O58" s="951"/>
      <c r="P58" s="951"/>
      <c r="Q58" s="951"/>
      <c r="R58" s="951"/>
      <c r="S58" s="951"/>
      <c r="T58" s="951"/>
      <c r="U58" s="951"/>
      <c r="V58" s="951"/>
      <c r="W58" s="951"/>
      <c r="X58" s="951"/>
      <c r="Y58" s="951"/>
      <c r="AI58" s="724"/>
      <c r="AJ58" s="724"/>
      <c r="AK58" s="724"/>
      <c r="AL58" s="724"/>
      <c r="AM58" s="724"/>
      <c r="AN58" s="724"/>
      <c r="AO58" s="724"/>
      <c r="AP58" s="724"/>
      <c r="AQ58" s="724"/>
      <c r="AR58" s="724"/>
      <c r="AS58" s="724"/>
      <c r="AT58" s="724"/>
      <c r="AU58" s="724"/>
      <c r="AV58" s="724"/>
      <c r="AW58" s="724"/>
      <c r="AX58" s="724"/>
      <c r="AY58" s="724"/>
      <c r="AZ58" s="724"/>
      <c r="BA58" s="724"/>
      <c r="BB58" s="724"/>
      <c r="BC58" s="724"/>
    </row>
    <row r="59" spans="1:55">
      <c r="A59" s="24"/>
      <c r="B59" s="951"/>
      <c r="C59" s="951"/>
      <c r="D59" s="951"/>
      <c r="E59" s="951"/>
      <c r="F59" s="951"/>
      <c r="G59" s="951"/>
      <c r="H59" s="951"/>
      <c r="I59" s="951"/>
      <c r="J59" s="951"/>
      <c r="K59" s="951"/>
      <c r="L59" s="951"/>
      <c r="M59" s="951"/>
      <c r="N59" s="951"/>
      <c r="O59" s="951"/>
      <c r="P59" s="951"/>
      <c r="Q59" s="951"/>
      <c r="R59" s="951"/>
      <c r="S59" s="951"/>
      <c r="T59" s="951"/>
      <c r="U59" s="951"/>
      <c r="V59" s="24"/>
      <c r="W59" s="951"/>
      <c r="X59" s="951"/>
      <c r="Y59" s="951"/>
      <c r="AI59" s="724"/>
      <c r="AJ59" s="724"/>
      <c r="AK59" s="724"/>
      <c r="AL59" s="724"/>
      <c r="AM59" s="724"/>
      <c r="AN59" s="724"/>
      <c r="AO59" s="724"/>
      <c r="AP59" s="724"/>
      <c r="AQ59" s="724"/>
      <c r="AR59" s="724"/>
      <c r="AS59" s="724"/>
      <c r="AT59" s="724"/>
      <c r="AU59" s="724"/>
      <c r="AV59" s="724"/>
      <c r="AW59" s="724"/>
      <c r="AX59" s="724"/>
      <c r="AY59" s="724"/>
      <c r="AZ59" s="724"/>
      <c r="BA59" s="724"/>
      <c r="BB59" s="724"/>
      <c r="BC59" s="724"/>
    </row>
    <row r="60" spans="1:55">
      <c r="A60" s="24"/>
      <c r="B60" s="951"/>
      <c r="C60" s="951"/>
      <c r="D60" s="951"/>
      <c r="E60" s="951"/>
      <c r="F60" s="951"/>
      <c r="G60" s="951"/>
      <c r="H60" s="951"/>
      <c r="I60" s="951"/>
      <c r="J60" s="951"/>
      <c r="K60" s="951"/>
      <c r="L60" s="951"/>
      <c r="M60" s="951"/>
      <c r="N60" s="951"/>
      <c r="O60" s="951"/>
      <c r="P60" s="951"/>
      <c r="Q60" s="951"/>
      <c r="R60" s="951"/>
      <c r="S60" s="951"/>
      <c r="T60" s="951"/>
      <c r="U60" s="24"/>
      <c r="V60" s="951"/>
      <c r="W60" s="24"/>
      <c r="X60" s="951"/>
      <c r="Y60" s="951"/>
      <c r="AI60" s="724"/>
      <c r="AJ60" s="724"/>
      <c r="AK60" s="724"/>
      <c r="AL60" s="724"/>
      <c r="AM60" s="724"/>
      <c r="AN60" s="724"/>
      <c r="AO60" s="724"/>
      <c r="AP60" s="724"/>
      <c r="AQ60" s="724"/>
      <c r="AR60" s="724"/>
      <c r="AS60" s="724"/>
      <c r="AT60" s="724"/>
      <c r="AU60" s="724"/>
      <c r="AV60" s="724"/>
      <c r="AW60" s="724"/>
      <c r="AX60" s="724"/>
      <c r="AY60" s="724"/>
      <c r="AZ60" s="724"/>
      <c r="BA60" s="724"/>
      <c r="BB60" s="724"/>
      <c r="BC60" s="724"/>
    </row>
    <row r="61" spans="1:55">
      <c r="A61" s="24"/>
      <c r="B61" s="951"/>
      <c r="C61" s="951"/>
      <c r="D61" s="951"/>
      <c r="E61" s="951"/>
      <c r="F61" s="951"/>
      <c r="G61" s="951"/>
      <c r="H61" s="951"/>
      <c r="I61" s="951"/>
      <c r="J61" s="951"/>
      <c r="K61" s="951"/>
      <c r="L61" s="951"/>
      <c r="M61" s="951"/>
      <c r="N61" s="951"/>
      <c r="O61" s="951"/>
      <c r="P61" s="951"/>
      <c r="Q61" s="949"/>
      <c r="R61" s="24"/>
      <c r="S61" s="24"/>
      <c r="T61" s="951"/>
      <c r="U61" s="24"/>
      <c r="V61" s="951"/>
      <c r="W61" s="951"/>
      <c r="X61" s="951"/>
      <c r="Y61" s="951"/>
      <c r="AI61" s="724"/>
      <c r="AJ61" s="724"/>
      <c r="AK61" s="724"/>
      <c r="AL61" s="724"/>
      <c r="AM61" s="724"/>
      <c r="AN61" s="724"/>
      <c r="AO61" s="724"/>
      <c r="AP61" s="724"/>
      <c r="AQ61" s="724"/>
      <c r="AR61" s="724"/>
      <c r="AS61" s="724"/>
      <c r="AT61" s="724"/>
      <c r="AU61" s="724"/>
      <c r="AV61" s="724"/>
      <c r="AW61" s="724"/>
      <c r="AX61" s="724"/>
      <c r="AY61" s="724"/>
      <c r="AZ61" s="724"/>
      <c r="BA61" s="724"/>
      <c r="BB61" s="724"/>
      <c r="BC61" s="724"/>
    </row>
    <row r="62" spans="1:55">
      <c r="A62" s="24"/>
      <c r="B62" s="951"/>
      <c r="C62" s="951"/>
      <c r="D62" s="951"/>
      <c r="E62" s="951"/>
      <c r="F62" s="951"/>
      <c r="G62" s="951"/>
      <c r="H62" s="951"/>
      <c r="I62" s="951"/>
      <c r="J62" s="951"/>
      <c r="K62" s="951"/>
      <c r="L62" s="951"/>
      <c r="M62" s="951"/>
      <c r="N62" s="951"/>
      <c r="O62" s="951"/>
      <c r="P62" s="951"/>
      <c r="Q62" s="951"/>
      <c r="R62" s="951"/>
      <c r="S62" s="951"/>
      <c r="T62" s="24"/>
      <c r="U62" s="951"/>
      <c r="V62" s="951"/>
      <c r="W62" s="951"/>
      <c r="X62" s="951"/>
      <c r="Y62" s="951"/>
      <c r="AI62" s="724"/>
      <c r="AJ62" s="724"/>
      <c r="AK62" s="724"/>
      <c r="AL62" s="724"/>
      <c r="AM62" s="724"/>
      <c r="AN62" s="724"/>
      <c r="AO62" s="724"/>
      <c r="AP62" s="724"/>
      <c r="AQ62" s="724"/>
      <c r="AR62" s="724"/>
      <c r="AS62" s="724"/>
      <c r="AT62" s="724"/>
      <c r="AU62" s="724"/>
      <c r="AV62" s="724"/>
      <c r="AW62" s="724"/>
      <c r="AX62" s="724"/>
      <c r="AY62" s="724"/>
      <c r="AZ62" s="724"/>
      <c r="BA62" s="724"/>
      <c r="BB62" s="724"/>
      <c r="BC62" s="724"/>
    </row>
    <row r="63" spans="1:55">
      <c r="A63" s="24"/>
      <c r="B63" s="951"/>
      <c r="C63" s="951"/>
      <c r="D63" s="951"/>
      <c r="E63" s="951"/>
      <c r="F63" s="951"/>
      <c r="G63" s="951"/>
      <c r="H63" s="951"/>
      <c r="I63" s="951"/>
      <c r="J63" s="951"/>
      <c r="K63" s="951"/>
      <c r="L63" s="951"/>
      <c r="M63" s="951"/>
      <c r="N63" s="951"/>
      <c r="O63" s="951"/>
      <c r="P63" s="951"/>
      <c r="Q63" s="951"/>
      <c r="R63" s="951"/>
      <c r="S63" s="951"/>
      <c r="T63" s="24"/>
      <c r="U63" s="951"/>
      <c r="V63" s="951"/>
      <c r="W63" s="951"/>
      <c r="X63" s="951"/>
      <c r="Y63" s="951"/>
      <c r="AI63" s="724"/>
      <c r="AJ63" s="724"/>
      <c r="AK63" s="724"/>
      <c r="AL63" s="724"/>
      <c r="AM63" s="724"/>
      <c r="AN63" s="724"/>
      <c r="AO63" s="724"/>
      <c r="AP63" s="724"/>
      <c r="AQ63" s="724"/>
      <c r="AR63" s="724"/>
      <c r="AS63" s="724"/>
      <c r="AT63" s="724"/>
      <c r="AU63" s="724"/>
      <c r="AV63" s="724"/>
      <c r="AW63" s="724"/>
      <c r="AX63" s="724"/>
      <c r="AY63" s="724"/>
      <c r="AZ63" s="724"/>
      <c r="BA63" s="724"/>
      <c r="BB63" s="724"/>
      <c r="BC63" s="724"/>
    </row>
    <row r="64" spans="1:55">
      <c r="A64" s="24"/>
      <c r="B64" s="951"/>
      <c r="C64" s="951"/>
      <c r="D64" s="951"/>
      <c r="E64" s="951"/>
      <c r="F64" s="951"/>
      <c r="G64" s="951"/>
      <c r="H64" s="951"/>
      <c r="I64" s="951"/>
      <c r="J64" s="951"/>
      <c r="K64" s="951"/>
      <c r="L64" s="951"/>
      <c r="M64" s="951"/>
      <c r="N64" s="951"/>
      <c r="O64" s="951"/>
      <c r="P64" s="951"/>
      <c r="Q64" s="951"/>
      <c r="R64" s="951"/>
      <c r="S64" s="951"/>
      <c r="T64" s="951"/>
      <c r="U64" s="951"/>
      <c r="V64" s="951"/>
      <c r="W64" s="951"/>
      <c r="X64" s="951"/>
      <c r="Y64" s="951"/>
      <c r="AI64" s="724"/>
      <c r="AJ64" s="724"/>
      <c r="AK64" s="724"/>
      <c r="AL64" s="724"/>
      <c r="AM64" s="724"/>
      <c r="AN64" s="724"/>
      <c r="AO64" s="724"/>
      <c r="AP64" s="724"/>
      <c r="AQ64" s="724"/>
      <c r="AR64" s="724"/>
      <c r="AS64" s="724"/>
      <c r="AT64" s="724"/>
      <c r="AU64" s="724"/>
      <c r="AV64" s="724"/>
      <c r="AW64" s="724"/>
      <c r="AX64" s="724"/>
      <c r="AY64" s="724"/>
      <c r="AZ64" s="724"/>
      <c r="BA64" s="724"/>
      <c r="BB64" s="724"/>
      <c r="BC64" s="724"/>
    </row>
    <row r="65" spans="2:55">
      <c r="B65" s="951"/>
      <c r="C65" s="951"/>
      <c r="D65" s="951"/>
      <c r="E65" s="951"/>
      <c r="F65" s="951"/>
      <c r="G65" s="951"/>
      <c r="H65" s="951"/>
      <c r="I65" s="951"/>
      <c r="J65" s="951"/>
      <c r="K65" s="951"/>
      <c r="L65" s="951"/>
      <c r="M65" s="951"/>
      <c r="N65" s="951"/>
      <c r="O65" s="951"/>
      <c r="P65" s="951"/>
      <c r="Q65" s="951"/>
      <c r="R65" s="951"/>
      <c r="S65" s="951"/>
      <c r="T65" s="951"/>
      <c r="U65" s="951"/>
      <c r="V65" s="951"/>
      <c r="W65" s="951"/>
      <c r="X65" s="951"/>
      <c r="Y65" s="951"/>
      <c r="AF65" s="724"/>
      <c r="AG65" s="724"/>
      <c r="AH65" s="724"/>
      <c r="AI65" s="724"/>
      <c r="AJ65" s="724"/>
      <c r="AK65" s="724"/>
      <c r="AL65" s="724"/>
      <c r="AM65" s="724"/>
      <c r="AN65" s="724"/>
      <c r="AO65" s="724"/>
      <c r="AP65" s="724"/>
      <c r="AQ65" s="724"/>
      <c r="AR65" s="724"/>
      <c r="AS65" s="724"/>
      <c r="AT65" s="724"/>
      <c r="AU65" s="724"/>
      <c r="AV65" s="724"/>
      <c r="AW65" s="724"/>
      <c r="AX65" s="724"/>
      <c r="AY65" s="724"/>
      <c r="AZ65" s="724"/>
      <c r="BA65" s="724"/>
      <c r="BB65" s="724"/>
      <c r="BC65" s="724"/>
    </row>
    <row r="66" spans="2:55">
      <c r="B66" s="951"/>
      <c r="C66" s="951"/>
      <c r="D66" s="951"/>
      <c r="E66" s="951"/>
      <c r="F66" s="951"/>
      <c r="G66" s="951"/>
      <c r="H66" s="951"/>
      <c r="I66" s="951"/>
      <c r="J66" s="951"/>
      <c r="K66" s="951"/>
      <c r="L66" s="951"/>
      <c r="M66" s="951"/>
      <c r="N66" s="951"/>
      <c r="O66" s="951"/>
      <c r="P66" s="951"/>
      <c r="Q66" s="951"/>
      <c r="R66" s="951"/>
      <c r="S66" s="951"/>
      <c r="T66" s="951"/>
      <c r="AF66" s="724"/>
      <c r="AG66" s="724"/>
      <c r="AH66" s="724"/>
      <c r="AI66" s="724"/>
      <c r="AJ66" s="724"/>
      <c r="AK66" s="724"/>
      <c r="AL66" s="724"/>
      <c r="AM66" s="724"/>
      <c r="AN66" s="724"/>
      <c r="AO66" s="724"/>
      <c r="AP66" s="724"/>
      <c r="AQ66" s="724"/>
      <c r="AR66" s="724"/>
      <c r="AS66" s="724"/>
      <c r="AT66" s="724"/>
      <c r="AU66" s="724"/>
      <c r="AV66" s="724"/>
      <c r="AW66" s="724"/>
      <c r="AX66" s="724"/>
      <c r="AY66" s="724"/>
      <c r="AZ66" s="724"/>
      <c r="BA66" s="724"/>
      <c r="BB66" s="724"/>
      <c r="BC66" s="724"/>
    </row>
    <row r="67" spans="2:55">
      <c r="B67" s="951"/>
      <c r="C67" s="951"/>
      <c r="D67" s="951"/>
      <c r="E67" s="951"/>
      <c r="F67" s="951"/>
      <c r="G67" s="951"/>
      <c r="H67" s="951"/>
      <c r="I67" s="951"/>
      <c r="J67" s="951"/>
      <c r="K67" s="951"/>
      <c r="L67" s="951"/>
      <c r="M67" s="951"/>
      <c r="N67" s="951"/>
      <c r="O67" s="951"/>
      <c r="P67" s="951"/>
      <c r="Q67" s="951"/>
      <c r="R67" s="951"/>
      <c r="S67" s="951"/>
      <c r="T67" s="951"/>
      <c r="AF67" s="724"/>
      <c r="AG67" s="724"/>
      <c r="AH67" s="724"/>
      <c r="AI67" s="724"/>
      <c r="AJ67" s="724"/>
      <c r="AK67" s="724"/>
      <c r="AL67" s="724"/>
      <c r="AM67" s="724"/>
      <c r="AN67" s="724"/>
      <c r="AO67" s="724"/>
      <c r="AP67" s="724"/>
      <c r="AQ67" s="724"/>
      <c r="AR67" s="724"/>
      <c r="AS67" s="724"/>
      <c r="AT67" s="724"/>
      <c r="AU67" s="724"/>
      <c r="AV67" s="724"/>
      <c r="AW67" s="724"/>
      <c r="AX67" s="724"/>
      <c r="AY67" s="724"/>
      <c r="AZ67" s="724"/>
      <c r="BA67" s="724"/>
      <c r="BB67" s="724"/>
      <c r="BC67" s="724"/>
    </row>
    <row r="68" spans="2:55">
      <c r="AF68" s="725"/>
      <c r="AG68" s="725"/>
      <c r="AH68" s="725"/>
      <c r="AI68" s="725"/>
      <c r="AJ68" s="725"/>
      <c r="AK68" s="725"/>
      <c r="AL68" s="725"/>
      <c r="AM68" s="725"/>
      <c r="AN68" s="725"/>
      <c r="AO68" s="725"/>
      <c r="AP68" s="725"/>
      <c r="AQ68" s="725"/>
      <c r="AR68" s="725"/>
      <c r="AS68" s="725"/>
      <c r="AT68" s="725"/>
      <c r="AU68" s="725"/>
      <c r="AV68" s="725"/>
      <c r="AW68" s="725"/>
      <c r="AX68" s="725"/>
      <c r="AY68" s="725"/>
      <c r="AZ68" s="725"/>
      <c r="BA68" s="725"/>
      <c r="BB68" s="725"/>
      <c r="BC68" s="725"/>
    </row>
  </sheetData>
  <mergeCells count="14">
    <mergeCell ref="U33:Y33"/>
    <mergeCell ref="B9:D9"/>
    <mergeCell ref="H9:J9"/>
    <mergeCell ref="N9:P9"/>
    <mergeCell ref="G3:I3"/>
    <mergeCell ref="D4:F4"/>
    <mergeCell ref="O4:R4"/>
    <mergeCell ref="H5:J5"/>
    <mergeCell ref="O5:S5"/>
    <mergeCell ref="B13:S14"/>
    <mergeCell ref="B16:S17"/>
    <mergeCell ref="B19:S20"/>
    <mergeCell ref="B24:E24"/>
    <mergeCell ref="B25:E25"/>
  </mergeCells>
  <conditionalFormatting sqref="G4:K4">
    <cfRule type="expression" dxfId="14" priority="1">
      <formula>#REF!="Ristiverinen"</formula>
    </cfRule>
  </conditionalFormatting>
  <pageMargins left="0.25" right="0.25" top="0.75" bottom="0.75" header="0.3" footer="0.3"/>
  <pageSetup paperSize="9" scale="74" orientation="portrait" r:id="rId1"/>
  <drawing r:id="rId2"/>
  <extLst>
    <ext xmlns:x14="http://schemas.microsoft.com/office/spreadsheetml/2009/9/main" uri="{CCE6A557-97BC-4b89-ADB6-D9C93CAAB3DF}">
      <x14:dataValidations xmlns:xm="http://schemas.microsoft.com/office/excel/2006/main" count="9">
        <x14:dataValidation type="list" allowBlank="1" showInputMessage="1" showErrorMessage="1" xr:uid="{9D61B863-9F56-4C51-BDD1-861431F08605}">
          <x14:formula1>
            <xm:f>Iltasatu_taulukot!$T$2:$T$4</xm:f>
          </x14:formula1>
          <xm:sqref>S2</xm:sqref>
        </x14:dataValidation>
        <x14:dataValidation type="list" allowBlank="1" showInputMessage="1" showErrorMessage="1" xr:uid="{AAB69B44-89E0-4CFB-B5F1-04CD1B1EBC0D}">
          <x14:formula1>
            <xm:f>Iltasatu_taulukot!$K$3:$K$10</xm:f>
          </x14:formula1>
          <xm:sqref>K5</xm:sqref>
        </x14:dataValidation>
        <x14:dataValidation type="list" allowBlank="1" showInputMessage="1" showErrorMessage="1" xr:uid="{1C6A22E2-C313-48F3-ADD6-AD450120B7C5}">
          <x14:formula1>
            <xm:f>'Hahmonluonnin askeleet'!$L$42:$L$49</xm:f>
          </x14:formula1>
          <xm:sqref>B24:B25</xm:sqref>
        </x14:dataValidation>
        <x14:dataValidation type="list" allowBlank="1" showInputMessage="1" showErrorMessage="1" xr:uid="{49ECFF65-848C-4EC3-AC23-E8CBFE8DD037}">
          <x14:formula1>
            <xm:f>Iltasatu_taulukot!$L$3:$L$14</xm:f>
          </x14:formula1>
          <xm:sqref>H9 N9 B9</xm:sqref>
        </x14:dataValidation>
        <x14:dataValidation type="list" allowBlank="1" showInputMessage="1" showErrorMessage="1" xr:uid="{77E187A8-BB23-43DB-AC88-9A5CA335A3FD}">
          <x14:formula1>
            <xm:f>'Hahmonluonnin askeleet'!$B$18:$B$30</xm:f>
          </x14:formula1>
          <xm:sqref>D4:F4</xm:sqref>
        </x14:dataValidation>
        <x14:dataValidation type="list" allowBlank="1" showInputMessage="1" showErrorMessage="1" xr:uid="{E5DF7B1F-578E-4BF6-AC2D-FC8A15FA015B}">
          <x14:formula1>
            <xm:f>'Hahmonluonnin askeleet'!$L$3:$L$10</xm:f>
          </x14:formula1>
          <xm:sqref>G3:I3</xm:sqref>
        </x14:dataValidation>
        <x14:dataValidation type="list" allowBlank="1" showInputMessage="1" showErrorMessage="1" xr:uid="{892FD911-433E-4473-B9E6-CECEBEFFA1C2}">
          <x14:formula1>
            <xm:f>Iltasatu_taulukot!$M$32:$M$41</xm:f>
          </x14:formula1>
          <xm:sqref>O5:S5</xm:sqref>
        </x14:dataValidation>
        <x14:dataValidation type="list" allowBlank="1" showInputMessage="1" showErrorMessage="1" xr:uid="{96013325-A5F5-4776-869F-08EB936F9981}">
          <x14:formula1>
            <xm:f>Iltasatu_taulukot!$B$39:$B$116</xm:f>
          </x14:formula1>
          <xm:sqref>B13</xm:sqref>
        </x14:dataValidation>
        <x14:dataValidation type="list" allowBlank="1" showInputMessage="1" showErrorMessage="1" xr:uid="{CC3CAFA0-2A83-4A58-8457-B16C69ED03C5}">
          <x14:formula1>
            <xm:f>Iltasatu_taulukot!$I$16:$I$19</xm:f>
          </x14:formula1>
          <xm:sqref>O4:R4</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2FED69-923E-4E1B-90B8-0E211CC44D2D}">
  <sheetPr>
    <pageSetUpPr fitToPage="1"/>
  </sheetPr>
  <dimension ref="A1:BE59"/>
  <sheetViews>
    <sheetView topLeftCell="A38" zoomScale="110" zoomScaleNormal="110" workbookViewId="0">
      <selection activeCell="U31" sqref="U31:Y35"/>
    </sheetView>
  </sheetViews>
  <sheetFormatPr defaultColWidth="4.44140625" defaultRowHeight="14.4"/>
  <cols>
    <col min="1" max="15" width="4.44140625" style="17"/>
    <col min="16" max="16" width="4.5546875" style="17" customWidth="1"/>
    <col min="17" max="23" width="4.44140625" style="17"/>
    <col min="24" max="24" width="4.33203125" style="11" customWidth="1"/>
    <col min="25" max="16384" width="4.44140625" style="17"/>
  </cols>
  <sheetData>
    <row r="1" spans="1:25">
      <c r="A1" s="24"/>
      <c r="B1" s="24"/>
      <c r="C1" s="24"/>
      <c r="D1" s="24"/>
      <c r="E1" s="24"/>
      <c r="F1" s="24"/>
      <c r="G1" s="24"/>
      <c r="H1" s="24"/>
      <c r="I1" s="24"/>
      <c r="J1" s="24"/>
      <c r="K1" s="24"/>
      <c r="L1" s="24"/>
      <c r="M1" s="24"/>
      <c r="N1" s="24"/>
      <c r="O1" s="24"/>
      <c r="P1" s="24"/>
      <c r="Q1" s="24"/>
      <c r="R1" s="24"/>
      <c r="S1" s="24"/>
      <c r="T1" s="24"/>
      <c r="U1" s="24"/>
      <c r="V1" s="24"/>
      <c r="W1" s="24"/>
      <c r="X1" s="621"/>
      <c r="Y1" s="24"/>
    </row>
    <row r="2" spans="1:25">
      <c r="A2" s="24"/>
      <c r="B2" s="366" t="s">
        <v>1290</v>
      </c>
      <c r="C2" s="24"/>
      <c r="D2" s="25" t="s">
        <v>2314</v>
      </c>
      <c r="E2" s="25"/>
      <c r="F2" s="25"/>
      <c r="G2" s="25"/>
      <c r="H2" s="25"/>
      <c r="I2" s="25"/>
      <c r="J2" s="25"/>
      <c r="K2" s="25"/>
      <c r="L2" s="24"/>
      <c r="M2" s="366" t="s">
        <v>516</v>
      </c>
      <c r="N2" s="24"/>
      <c r="O2" s="370">
        <v>6</v>
      </c>
      <c r="P2" s="918" t="str">
        <f>O2&amp;"*"&amp;VLOOKUP(D4,'Hahmonluonnin askeleet'!B17:C30,2)&amp;"="&amp;O2*VLOOKUP(D4,'Hahmonluonnin askeleet'!B17:C30,2)</f>
        <v>6*10=60</v>
      </c>
      <c r="Q2" s="255"/>
      <c r="R2" s="25"/>
      <c r="S2" s="753" t="s">
        <v>1997</v>
      </c>
      <c r="T2" s="24"/>
      <c r="U2" s="24"/>
      <c r="V2" s="24"/>
      <c r="W2" s="24"/>
      <c r="X2" s="24"/>
      <c r="Y2" s="24"/>
    </row>
    <row r="3" spans="1:25">
      <c r="A3" s="24"/>
      <c r="B3" s="366" t="s">
        <v>1291</v>
      </c>
      <c r="C3" s="24"/>
      <c r="D3" s="209" t="s">
        <v>2313</v>
      </c>
      <c r="E3" s="209"/>
      <c r="F3" s="209"/>
      <c r="G3" s="987" t="s">
        <v>1347</v>
      </c>
      <c r="H3" s="987"/>
      <c r="I3" s="987"/>
      <c r="J3" s="209"/>
      <c r="K3" s="209"/>
      <c r="L3" s="24"/>
      <c r="M3" s="366" t="s">
        <v>1304</v>
      </c>
      <c r="N3" s="24"/>
      <c r="O3" s="209" t="s">
        <v>2315</v>
      </c>
      <c r="P3" s="209"/>
      <c r="Q3" s="209"/>
      <c r="R3" s="209"/>
      <c r="S3" s="209"/>
      <c r="T3" s="24"/>
      <c r="U3" s="24"/>
      <c r="V3" s="24"/>
      <c r="W3" s="24"/>
      <c r="X3" s="24"/>
      <c r="Y3" s="24"/>
    </row>
    <row r="4" spans="1:25">
      <c r="A4" s="24"/>
      <c r="B4" s="366" t="s">
        <v>165</v>
      </c>
      <c r="C4" s="24"/>
      <c r="D4" s="987" t="s">
        <v>1386</v>
      </c>
      <c r="E4" s="987"/>
      <c r="F4" s="987"/>
      <c r="G4" s="752"/>
      <c r="H4" s="752"/>
      <c r="I4" s="693"/>
      <c r="J4" s="693"/>
      <c r="K4" s="693"/>
      <c r="L4" s="24"/>
      <c r="M4" s="366" t="s">
        <v>1297</v>
      </c>
      <c r="N4" s="24"/>
      <c r="O4" s="987" t="s">
        <v>3</v>
      </c>
      <c r="P4" s="987"/>
      <c r="Q4" s="987"/>
      <c r="R4" s="987"/>
      <c r="S4" s="24"/>
      <c r="T4" s="24"/>
      <c r="U4" s="24"/>
      <c r="V4" s="24"/>
      <c r="W4" s="24"/>
      <c r="X4" s="621"/>
      <c r="Y4" s="24"/>
    </row>
    <row r="5" spans="1:25">
      <c r="A5" s="24"/>
      <c r="B5" s="365" t="s">
        <v>1643</v>
      </c>
      <c r="C5" s="24"/>
      <c r="D5" s="209"/>
      <c r="E5" s="209"/>
      <c r="F5" s="209"/>
      <c r="G5" s="209" t="s">
        <v>85</v>
      </c>
      <c r="H5" s="751">
        <v>4</v>
      </c>
      <c r="I5" s="751"/>
      <c r="J5" s="751"/>
      <c r="K5" s="209"/>
      <c r="L5" s="24"/>
      <c r="M5" s="366" t="s">
        <v>1305</v>
      </c>
      <c r="N5" s="24"/>
      <c r="O5" s="987" t="s">
        <v>1392</v>
      </c>
      <c r="P5" s="987"/>
      <c r="Q5" s="987"/>
      <c r="R5" s="987"/>
      <c r="S5" s="987"/>
      <c r="T5" s="24"/>
      <c r="U5" s="24"/>
      <c r="V5" s="24"/>
      <c r="W5" s="24"/>
      <c r="X5" s="621"/>
      <c r="Y5" s="24"/>
    </row>
    <row r="6" spans="1:25">
      <c r="A6" s="24"/>
      <c r="B6" s="26"/>
      <c r="C6" s="26"/>
      <c r="D6" s="400"/>
      <c r="E6" s="258"/>
      <c r="F6" s="258"/>
      <c r="G6" s="26"/>
      <c r="H6" s="26"/>
      <c r="I6" s="26"/>
      <c r="J6" s="26"/>
      <c r="K6" s="26"/>
      <c r="L6" s="26"/>
      <c r="M6" s="26"/>
      <c r="N6" s="26"/>
      <c r="O6" s="26"/>
      <c r="P6" s="26"/>
      <c r="Q6" s="26"/>
      <c r="R6" s="26"/>
      <c r="S6" s="26"/>
      <c r="T6" s="24"/>
      <c r="U6" s="24"/>
      <c r="V6" s="24"/>
      <c r="W6" s="24"/>
      <c r="X6" s="24"/>
      <c r="Y6" s="24"/>
    </row>
    <row r="7" spans="1:25">
      <c r="A7" s="24"/>
      <c r="B7" s="921" t="s">
        <v>82</v>
      </c>
      <c r="C7" s="849"/>
      <c r="D7" s="849"/>
      <c r="E7" s="849"/>
      <c r="F7" s="849"/>
      <c r="G7" s="849"/>
      <c r="H7" s="849"/>
      <c r="I7" s="849"/>
      <c r="J7" s="849"/>
      <c r="K7" s="849"/>
      <c r="L7" s="849"/>
      <c r="M7" s="849"/>
      <c r="N7" s="849"/>
      <c r="O7" s="849"/>
      <c r="P7" s="849"/>
      <c r="Q7" s="849"/>
      <c r="R7" s="849"/>
      <c r="S7" s="850"/>
      <c r="T7" s="24"/>
      <c r="U7" s="24"/>
      <c r="V7" s="24"/>
      <c r="W7" s="24"/>
      <c r="X7" s="24"/>
      <c r="Y7" s="24"/>
    </row>
    <row r="8" spans="1:25">
      <c r="A8" s="24"/>
      <c r="B8" s="713" t="s">
        <v>1293</v>
      </c>
      <c r="C8" s="436"/>
      <c r="D8" s="436"/>
      <c r="E8" s="437" t="s">
        <v>1296</v>
      </c>
      <c r="F8" s="437"/>
      <c r="G8" s="714">
        <f>LOOKUP(E8,Iltasatu_taulukot!$K$15:$L$17)</f>
        <v>4</v>
      </c>
      <c r="H8" s="678" t="s">
        <v>1294</v>
      </c>
      <c r="I8" s="436"/>
      <c r="J8" s="436"/>
      <c r="K8" s="437" t="s">
        <v>95</v>
      </c>
      <c r="L8" s="436"/>
      <c r="M8" s="714">
        <f>LOOKUP(K8,Iltasatu_taulukot!$K$15:$L$17)</f>
        <v>3</v>
      </c>
      <c r="N8" s="678" t="s">
        <v>1295</v>
      </c>
      <c r="O8" s="436"/>
      <c r="P8" s="436"/>
      <c r="Q8" s="437" t="s">
        <v>1171</v>
      </c>
      <c r="R8" s="436"/>
      <c r="S8" s="395">
        <f>LOOKUP(Q8,Iltasatu_taulukot!$K$15:$L$17)</f>
        <v>5</v>
      </c>
      <c r="T8" s="24"/>
      <c r="U8" s="24"/>
      <c r="V8" s="24"/>
      <c r="W8" s="24"/>
      <c r="X8" s="24"/>
      <c r="Y8" s="24"/>
    </row>
    <row r="9" spans="1:25" ht="15.6">
      <c r="A9" s="24"/>
      <c r="B9" s="1015" t="s">
        <v>48</v>
      </c>
      <c r="C9" s="1004"/>
      <c r="D9" s="1004"/>
      <c r="E9" s="436"/>
      <c r="F9" s="678"/>
      <c r="G9" s="672" t="s">
        <v>1337</v>
      </c>
      <c r="H9" s="1004" t="s">
        <v>49</v>
      </c>
      <c r="I9" s="1004"/>
      <c r="J9" s="1004"/>
      <c r="K9" s="436"/>
      <c r="L9" s="436"/>
      <c r="M9" s="672" t="s">
        <v>1337</v>
      </c>
      <c r="N9" s="1004" t="s">
        <v>49</v>
      </c>
      <c r="O9" s="1004"/>
      <c r="P9" s="1004"/>
      <c r="Q9" s="914"/>
      <c r="R9" s="914"/>
      <c r="S9" s="922" t="s">
        <v>1337</v>
      </c>
      <c r="T9" s="24"/>
      <c r="U9" s="379" t="s">
        <v>506</v>
      </c>
      <c r="V9" s="379"/>
      <c r="W9" s="379"/>
      <c r="X9" s="673"/>
      <c r="Y9" s="396">
        <v>1</v>
      </c>
    </row>
    <row r="10" spans="1:25">
      <c r="A10" s="24"/>
      <c r="B10" s="917" t="s">
        <v>2317</v>
      </c>
      <c r="C10" s="918"/>
      <c r="D10" s="918"/>
      <c r="E10" s="25"/>
      <c r="F10" s="367"/>
      <c r="G10" s="392" t="s">
        <v>1336</v>
      </c>
      <c r="H10" s="918" t="s">
        <v>2318</v>
      </c>
      <c r="I10" s="918"/>
      <c r="J10" s="918"/>
      <c r="K10" s="25"/>
      <c r="L10" s="25"/>
      <c r="M10" s="392" t="s">
        <v>1336</v>
      </c>
      <c r="N10" s="918" t="s">
        <v>2319</v>
      </c>
      <c r="O10" s="918"/>
      <c r="P10" s="918"/>
      <c r="Q10" s="918"/>
      <c r="R10" s="918"/>
      <c r="S10" s="923" t="s">
        <v>1336</v>
      </c>
      <c r="T10" s="24"/>
      <c r="U10" s="690" t="s">
        <v>51</v>
      </c>
      <c r="V10" s="24"/>
      <c r="W10" s="24"/>
      <c r="X10" s="621"/>
      <c r="Y10" s="767" t="s">
        <v>13</v>
      </c>
    </row>
    <row r="11" spans="1:25">
      <c r="A11" s="24"/>
      <c r="B11" s="924" t="str">
        <f>VLOOKUP(G8+Y9,Iltasatu_taulukot!$H$2:$K$11,3)</f>
        <v>uskomaton</v>
      </c>
      <c r="C11" s="916"/>
      <c r="D11" s="732"/>
      <c r="E11" s="710"/>
      <c r="F11" s="682"/>
      <c r="G11" s="708" t="str">
        <f>"("&amp;VLOOKUP(G8+Y9-1,Iltasatu_taulukot!$H$2:$K$11,3)&amp;", "&amp;VLOOKUP(G8+Y9-2,Iltasatu_taulukot!$H$2:$K$11,3)&amp;")"</f>
        <v>(loistava, erinomainen)</v>
      </c>
      <c r="H11" s="705" t="str">
        <f>VLOOKUP(M8+Y9,Iltasatu_taulukot!$H$2:$K$11,3)</f>
        <v>loistava</v>
      </c>
      <c r="I11" s="918"/>
      <c r="J11" s="732"/>
      <c r="K11" s="675"/>
      <c r="L11" s="682"/>
      <c r="M11" s="707" t="str">
        <f>"("&amp;VLOOKUP(M8+Y9-1,Iltasatu_taulukot!$H$2:$K$11,3)&amp;", "&amp;VLOOKUP(M8+Y9-2,Iltasatu_taulukot!$H$2:$K$11,3)&amp;")"</f>
        <v>(erinomainen, tavallinen)</v>
      </c>
      <c r="N11" s="918" t="str">
        <f>VLOOKUP(S8+Y9,Iltasatu_taulukot!$H$2:$K$11,3)</f>
        <v>legendaarinen</v>
      </c>
      <c r="O11" s="918"/>
      <c r="P11" s="732"/>
      <c r="Q11" s="710"/>
      <c r="R11" s="676"/>
      <c r="S11" s="925" t="str">
        <f>"("&amp;VLOOKUP(S8+Y9-1,Iltasatu_taulukot!$H$2:$K$11,3)&amp;", "&amp;VLOOKUP(Y9+S8-2,Iltasatu_taulukot!$H$2:$K$11,3)&amp;")"</f>
        <v>(uskomaton, loistava)</v>
      </c>
      <c r="T11" s="24"/>
      <c r="U11" s="690" t="s">
        <v>1334</v>
      </c>
      <c r="V11" s="24"/>
      <c r="W11" s="24"/>
      <c r="X11" s="621"/>
      <c r="Y11" s="767" t="s">
        <v>95</v>
      </c>
    </row>
    <row r="12" spans="1:25">
      <c r="A12" s="24"/>
      <c r="B12" s="926" t="s">
        <v>7</v>
      </c>
      <c r="C12" s="679"/>
      <c r="D12" s="680"/>
      <c r="E12" s="680"/>
      <c r="F12" s="680"/>
      <c r="G12" s="681"/>
      <c r="H12" s="680"/>
      <c r="I12" s="680"/>
      <c r="J12" s="680"/>
      <c r="K12" s="680"/>
      <c r="L12" s="680"/>
      <c r="M12" s="680"/>
      <c r="N12" s="680"/>
      <c r="O12" s="680"/>
      <c r="P12" s="680"/>
      <c r="Q12" s="680"/>
      <c r="R12" s="680"/>
      <c r="S12" s="927"/>
      <c r="T12" s="24"/>
      <c r="U12" s="690" t="s">
        <v>56</v>
      </c>
      <c r="V12" s="24"/>
      <c r="W12" s="24"/>
      <c r="X12" s="621"/>
      <c r="Y12" s="767" t="s">
        <v>13</v>
      </c>
    </row>
    <row r="13" spans="1:25" ht="15" customHeight="1">
      <c r="A13" s="24"/>
      <c r="B13" s="1006" t="s">
        <v>2320</v>
      </c>
      <c r="C13" s="990"/>
      <c r="D13" s="990"/>
      <c r="E13" s="990"/>
      <c r="F13" s="990"/>
      <c r="G13" s="990"/>
      <c r="H13" s="990"/>
      <c r="I13" s="990"/>
      <c r="J13" s="990"/>
      <c r="K13" s="990"/>
      <c r="L13" s="990"/>
      <c r="M13" s="990"/>
      <c r="N13" s="990"/>
      <c r="O13" s="990"/>
      <c r="P13" s="990"/>
      <c r="Q13" s="990"/>
      <c r="R13" s="990"/>
      <c r="S13" s="1007"/>
      <c r="T13" s="24"/>
      <c r="U13" s="690" t="s">
        <v>57</v>
      </c>
      <c r="V13" s="24"/>
      <c r="W13" s="24"/>
      <c r="X13" s="621"/>
      <c r="Y13" s="767" t="s">
        <v>13</v>
      </c>
    </row>
    <row r="14" spans="1:25">
      <c r="A14" s="24"/>
      <c r="B14" s="1008"/>
      <c r="C14" s="992"/>
      <c r="D14" s="992"/>
      <c r="E14" s="992"/>
      <c r="F14" s="992"/>
      <c r="G14" s="992"/>
      <c r="H14" s="992"/>
      <c r="I14" s="992"/>
      <c r="J14" s="992"/>
      <c r="K14" s="992"/>
      <c r="L14" s="992"/>
      <c r="M14" s="992"/>
      <c r="N14" s="992"/>
      <c r="O14" s="992"/>
      <c r="P14" s="992"/>
      <c r="Q14" s="992"/>
      <c r="R14" s="992"/>
      <c r="S14" s="1009"/>
      <c r="T14" s="24"/>
      <c r="U14" s="691" t="s">
        <v>88</v>
      </c>
      <c r="V14" s="25"/>
      <c r="W14" s="25"/>
      <c r="X14" s="255"/>
      <c r="Y14" s="249" t="s">
        <v>13</v>
      </c>
    </row>
    <row r="15" spans="1:25">
      <c r="A15" s="24"/>
      <c r="B15" s="926" t="s">
        <v>1311</v>
      </c>
      <c r="C15" s="679"/>
      <c r="D15" s="680"/>
      <c r="E15" s="680"/>
      <c r="F15" s="680"/>
      <c r="G15" s="681"/>
      <c r="H15" s="680"/>
      <c r="I15" s="680"/>
      <c r="J15" s="680"/>
      <c r="K15" s="680"/>
      <c r="L15" s="680"/>
      <c r="M15" s="680"/>
      <c r="N15" s="680"/>
      <c r="O15" s="680"/>
      <c r="P15" s="680"/>
      <c r="Q15" s="680"/>
      <c r="R15" s="680"/>
      <c r="S15" s="927"/>
      <c r="T15" s="24"/>
      <c r="U15" s="262" t="s">
        <v>1958</v>
      </c>
      <c r="V15" s="24"/>
      <c r="W15" s="24"/>
      <c r="X15" s="621"/>
      <c r="Y15" s="24"/>
    </row>
    <row r="16" spans="1:25">
      <c r="A16" s="24"/>
      <c r="B16" s="1010" t="str">
        <f>VLOOKUP(D4,'Hahmonluonnin askeleet'!L17:M34,2,TRUE)</f>
        <v>Aatelisvoima magia, Näkee hämärässä kuten ihminen päivällä, herkkä päivänvalolle, tarvitsee aurinkolasit tai sokaistuu. Albino joten ei kestä aurinkoa palamatta. Iho vaalea, hiukset valkoiset ja suorat tai kultaiset ja kiharat.</v>
      </c>
      <c r="C16" s="999"/>
      <c r="D16" s="999"/>
      <c r="E16" s="999"/>
      <c r="F16" s="999"/>
      <c r="G16" s="999"/>
      <c r="H16" s="999"/>
      <c r="I16" s="999"/>
      <c r="J16" s="999"/>
      <c r="K16" s="999"/>
      <c r="L16" s="999"/>
      <c r="M16" s="999"/>
      <c r="N16" s="999"/>
      <c r="O16" s="999"/>
      <c r="P16" s="999"/>
      <c r="Q16" s="999"/>
      <c r="R16" s="999"/>
      <c r="S16" s="1011"/>
      <c r="T16" s="24"/>
      <c r="U16" s="24" t="s">
        <v>1335</v>
      </c>
      <c r="V16" s="24"/>
      <c r="W16" s="24"/>
      <c r="X16" s="391"/>
      <c r="Y16" s="391" t="s">
        <v>690</v>
      </c>
    </row>
    <row r="17" spans="1:34">
      <c r="A17" s="24"/>
      <c r="B17" s="1012"/>
      <c r="C17" s="1013"/>
      <c r="D17" s="1013"/>
      <c r="E17" s="1013"/>
      <c r="F17" s="1013"/>
      <c r="G17" s="1013"/>
      <c r="H17" s="1013"/>
      <c r="I17" s="1013"/>
      <c r="J17" s="1013"/>
      <c r="K17" s="1013"/>
      <c r="L17" s="1013"/>
      <c r="M17" s="1013"/>
      <c r="N17" s="1013"/>
      <c r="O17" s="1013"/>
      <c r="P17" s="1013"/>
      <c r="Q17" s="1013"/>
      <c r="R17" s="1013"/>
      <c r="S17" s="1014"/>
      <c r="T17" s="24"/>
      <c r="U17" s="24" t="s">
        <v>1324</v>
      </c>
      <c r="V17" s="24"/>
      <c r="W17" s="24"/>
      <c r="X17" s="391"/>
      <c r="Y17" s="391" t="s">
        <v>690</v>
      </c>
    </row>
    <row r="18" spans="1:34" ht="15" thickBot="1">
      <c r="A18" s="24"/>
      <c r="B18" s="26"/>
      <c r="C18" s="26"/>
      <c r="D18" s="26"/>
      <c r="E18" s="258"/>
      <c r="F18" s="258"/>
      <c r="G18" s="26"/>
      <c r="H18" s="26"/>
      <c r="I18" s="26"/>
      <c r="J18" s="26"/>
      <c r="K18" s="26"/>
      <c r="L18" s="26"/>
      <c r="M18" s="26"/>
      <c r="N18" s="26"/>
      <c r="O18" s="26"/>
      <c r="P18" s="26"/>
      <c r="Q18" s="26"/>
      <c r="R18" s="26"/>
      <c r="S18" s="26"/>
      <c r="T18" s="24"/>
      <c r="U18" s="25" t="s">
        <v>1815</v>
      </c>
      <c r="V18" s="25"/>
      <c r="W18" s="25"/>
      <c r="X18" s="674"/>
      <c r="Y18" s="674" t="s">
        <v>1955</v>
      </c>
    </row>
    <row r="19" spans="1:34" ht="15" thickBot="1">
      <c r="A19" s="24"/>
      <c r="B19" s="368" t="s">
        <v>672</v>
      </c>
      <c r="C19" s="25"/>
      <c r="D19" s="25"/>
      <c r="E19" s="25"/>
      <c r="F19" s="25"/>
      <c r="G19" s="750"/>
      <c r="H19" s="25"/>
      <c r="I19" s="25"/>
      <c r="J19" s="24"/>
      <c r="K19" s="368" t="s">
        <v>641</v>
      </c>
      <c r="L19" s="25"/>
      <c r="M19" s="25"/>
      <c r="N19" s="25"/>
      <c r="O19" s="25"/>
      <c r="P19" s="25"/>
      <c r="Q19" s="25"/>
      <c r="R19" s="25"/>
      <c r="S19" s="25"/>
      <c r="T19" s="24"/>
      <c r="U19" s="326" t="s">
        <v>1315</v>
      </c>
      <c r="V19" s="312"/>
      <c r="W19" s="312"/>
      <c r="X19" s="322"/>
      <c r="Y19" s="332" t="s">
        <v>0</v>
      </c>
    </row>
    <row r="20" spans="1:34" ht="15.6">
      <c r="A20" s="24"/>
      <c r="B20" s="996" t="s">
        <v>438</v>
      </c>
      <c r="C20" s="996"/>
      <c r="D20" s="996"/>
      <c r="E20" s="996"/>
      <c r="F20" s="24" t="s">
        <v>511</v>
      </c>
      <c r="G20" s="912" t="s">
        <v>2361</v>
      </c>
      <c r="H20" s="24"/>
      <c r="I20" s="24"/>
      <c r="J20" s="24"/>
      <c r="K20" s="24" t="str">
        <f>LOOKUP(G3,'Hahmonluonnin askeleet'!L3:M10)</f>
        <v>Taisteluase, kevyt ase, kilpi, kevyt haarniska, pari kirjaa</v>
      </c>
      <c r="L20" s="24"/>
      <c r="M20" s="24"/>
      <c r="N20" s="24"/>
      <c r="O20" s="24"/>
      <c r="P20" s="24"/>
      <c r="Q20" s="24"/>
      <c r="R20" s="24"/>
      <c r="S20" s="24"/>
      <c r="T20" s="24"/>
      <c r="U20" s="333" t="s">
        <v>1316</v>
      </c>
      <c r="V20" s="27"/>
      <c r="W20" s="436"/>
      <c r="X20" s="621"/>
      <c r="Y20" s="335">
        <v>0</v>
      </c>
    </row>
    <row r="21" spans="1:34" ht="15" customHeight="1">
      <c r="A21" s="24"/>
      <c r="B21" s="996" t="s">
        <v>172</v>
      </c>
      <c r="C21" s="996"/>
      <c r="D21" s="996"/>
      <c r="E21" s="996"/>
      <c r="F21" s="24"/>
      <c r="G21" s="912" t="s">
        <v>6</v>
      </c>
      <c r="H21" s="24"/>
      <c r="I21" s="24"/>
      <c r="J21" s="24"/>
      <c r="K21" s="24" t="s">
        <v>1354</v>
      </c>
      <c r="L21" s="24"/>
      <c r="M21" s="24"/>
      <c r="N21" s="24"/>
      <c r="O21" s="24"/>
      <c r="P21" s="24"/>
      <c r="Q21" s="24"/>
      <c r="R21" s="767"/>
      <c r="S21" s="24"/>
      <c r="T21" s="24"/>
      <c r="U21" s="334" t="s">
        <v>1288</v>
      </c>
      <c r="V21" s="24"/>
      <c r="W21" s="24"/>
      <c r="X21" s="621"/>
      <c r="Y21" s="336">
        <v>1</v>
      </c>
    </row>
    <row r="22" spans="1:34" ht="15" thickBot="1">
      <c r="A22" s="24"/>
      <c r="B22" s="996" t="s">
        <v>9</v>
      </c>
      <c r="C22" s="996"/>
      <c r="D22" s="996"/>
      <c r="E22" s="996"/>
      <c r="F22" s="24"/>
      <c r="G22" s="723" t="s">
        <v>5</v>
      </c>
      <c r="H22" s="24"/>
      <c r="I22" s="24"/>
      <c r="J22" s="24"/>
      <c r="K22" s="24" t="s">
        <v>2016</v>
      </c>
      <c r="L22" s="24"/>
      <c r="M22" s="24"/>
      <c r="N22" s="24"/>
      <c r="O22" s="24"/>
      <c r="P22" s="24"/>
      <c r="Q22" s="24"/>
      <c r="R22" s="24"/>
      <c r="S22" s="24"/>
      <c r="T22" s="24"/>
      <c r="U22" s="337" t="s">
        <v>1289</v>
      </c>
      <c r="V22" s="32"/>
      <c r="W22" s="32"/>
      <c r="X22" s="688"/>
      <c r="Y22" s="338">
        <v>2</v>
      </c>
      <c r="AH22" s="24"/>
    </row>
    <row r="23" spans="1:34" ht="15" thickBot="1">
      <c r="A23" s="24"/>
      <c r="B23" s="24"/>
      <c r="C23" s="24"/>
      <c r="D23" s="24"/>
      <c r="E23" s="24"/>
      <c r="F23" s="24"/>
      <c r="G23" s="24"/>
      <c r="H23" s="24"/>
      <c r="I23" s="24"/>
      <c r="J23" s="24"/>
      <c r="K23" s="24"/>
      <c r="L23" s="24"/>
      <c r="M23" s="24"/>
      <c r="N23" s="24"/>
      <c r="O23" s="24"/>
      <c r="P23" s="24"/>
      <c r="Q23" s="24"/>
      <c r="R23" s="767"/>
      <c r="S23" s="24"/>
      <c r="T23" s="24"/>
      <c r="U23" s="401" t="s">
        <v>14</v>
      </c>
      <c r="V23" s="315"/>
      <c r="W23" s="315"/>
      <c r="X23" s="317"/>
      <c r="Y23" s="402" t="s">
        <v>0</v>
      </c>
      <c r="AH23" s="24"/>
    </row>
    <row r="24" spans="1:34" ht="15.6">
      <c r="A24" s="24"/>
      <c r="B24" s="732" t="s">
        <v>2321</v>
      </c>
      <c r="C24" s="732"/>
      <c r="D24" s="681" t="s">
        <v>186</v>
      </c>
      <c r="E24" s="732"/>
      <c r="F24" s="733" t="str">
        <f>LOOKUP(G8+$Y$9,Iltasatu_taulukot!$X$25:$Y$34)</f>
        <v>ppppp</v>
      </c>
      <c r="G24" s="732"/>
      <c r="H24" s="732"/>
      <c r="I24" s="681" t="s">
        <v>531</v>
      </c>
      <c r="J24" s="732"/>
      <c r="K24" s="732"/>
      <c r="L24" s="733" t="str">
        <f>LOOKUP(M8+$Y$9,Iltasatu_taulukot!$X$25:$Y$34)</f>
        <v>pppp</v>
      </c>
      <c r="M24" s="734"/>
      <c r="N24" s="732"/>
      <c r="O24" s="732"/>
      <c r="P24" s="932" t="s">
        <v>2293</v>
      </c>
      <c r="Q24" s="733" t="str">
        <f>LOOKUP(S8+$Y$9,Iltasatu_taulukot!$X$25:$Y$34)</f>
        <v>pppppp</v>
      </c>
      <c r="R24" s="732"/>
      <c r="S24" s="732"/>
      <c r="T24" s="24"/>
      <c r="U24" s="333" t="s">
        <v>1335</v>
      </c>
      <c r="V24" s="27"/>
      <c r="W24" s="27"/>
      <c r="X24" s="689"/>
      <c r="Y24" s="335">
        <v>1</v>
      </c>
      <c r="AH24" s="24"/>
    </row>
    <row r="25" spans="1:34" ht="16.2" thickBot="1">
      <c r="A25" s="24"/>
      <c r="B25" s="372" t="s">
        <v>1318</v>
      </c>
      <c r="C25" s="371"/>
      <c r="D25" s="371"/>
      <c r="E25" s="371"/>
      <c r="F25" s="371"/>
      <c r="G25" s="371"/>
      <c r="H25" s="371"/>
      <c r="I25" s="371"/>
      <c r="J25" s="371"/>
      <c r="K25" s="371"/>
      <c r="L25" s="371"/>
      <c r="M25" s="371"/>
      <c r="N25" s="371"/>
      <c r="O25" s="371"/>
      <c r="P25" s="371"/>
      <c r="Q25" s="371"/>
      <c r="R25" s="375"/>
      <c r="S25" s="378" t="s">
        <v>508</v>
      </c>
      <c r="T25" s="24"/>
      <c r="U25" s="403" t="s">
        <v>1324</v>
      </c>
      <c r="V25" s="32"/>
      <c r="W25" s="32"/>
      <c r="X25" s="688"/>
      <c r="Y25" s="341">
        <v>1</v>
      </c>
      <c r="AH25" s="24"/>
    </row>
    <row r="26" spans="1:34" ht="15" thickBot="1">
      <c r="A26" s="24"/>
      <c r="B26" s="319">
        <v>1</v>
      </c>
      <c r="C26" s="339" t="s">
        <v>1320</v>
      </c>
      <c r="D26" s="318"/>
      <c r="E26" s="318"/>
      <c r="F26" s="318"/>
      <c r="G26" s="318"/>
      <c r="H26" s="318"/>
      <c r="I26" s="318"/>
      <c r="J26" s="318"/>
      <c r="K26" s="318"/>
      <c r="L26" s="318"/>
      <c r="M26" s="318"/>
      <c r="N26" s="318"/>
      <c r="O26" s="318"/>
      <c r="P26" s="318"/>
      <c r="Q26" s="318">
        <v>-1</v>
      </c>
      <c r="R26" s="376"/>
      <c r="S26" s="282" t="s">
        <v>1322</v>
      </c>
      <c r="T26" s="24"/>
      <c r="U26" s="326" t="s">
        <v>671</v>
      </c>
      <c r="V26" s="322" t="s">
        <v>0</v>
      </c>
      <c r="W26" s="312"/>
      <c r="X26" s="326" t="s">
        <v>671</v>
      </c>
      <c r="Y26" s="763" t="s">
        <v>0</v>
      </c>
    </row>
    <row r="27" spans="1:34" ht="15.6">
      <c r="A27" s="24"/>
      <c r="B27" s="319">
        <v>2</v>
      </c>
      <c r="C27" s="339" t="s">
        <v>1321</v>
      </c>
      <c r="D27" s="318"/>
      <c r="E27" s="318"/>
      <c r="F27" s="318"/>
      <c r="G27" s="318"/>
      <c r="H27" s="318"/>
      <c r="I27" s="318"/>
      <c r="J27" s="318"/>
      <c r="K27" s="318"/>
      <c r="L27" s="318"/>
      <c r="M27" s="318"/>
      <c r="N27" s="318"/>
      <c r="O27" s="318"/>
      <c r="P27" s="318"/>
      <c r="Q27" s="318">
        <v>-2</v>
      </c>
      <c r="R27" s="376"/>
      <c r="S27" s="282" t="s">
        <v>24</v>
      </c>
      <c r="T27" s="24"/>
      <c r="U27" s="764">
        <v>3</v>
      </c>
      <c r="V27" s="765">
        <v>1</v>
      </c>
      <c r="W27" s="939"/>
      <c r="X27" s="764">
        <v>15</v>
      </c>
      <c r="Y27" s="765">
        <v>4</v>
      </c>
    </row>
    <row r="28" spans="1:34" ht="15.6">
      <c r="A28" s="24"/>
      <c r="B28" s="319">
        <v>3</v>
      </c>
      <c r="C28" s="340" t="s">
        <v>11</v>
      </c>
      <c r="D28" s="320"/>
      <c r="E28" s="320"/>
      <c r="F28" s="320"/>
      <c r="G28" s="320"/>
      <c r="H28" s="320"/>
      <c r="I28" s="320"/>
      <c r="J28" s="320"/>
      <c r="K28" s="320"/>
      <c r="L28" s="320"/>
      <c r="M28" s="320"/>
      <c r="N28" s="320"/>
      <c r="O28" s="320"/>
      <c r="P28" s="320"/>
      <c r="Q28" s="320">
        <v>-3</v>
      </c>
      <c r="R28" s="376"/>
      <c r="S28" s="282" t="s">
        <v>25</v>
      </c>
      <c r="T28" s="24"/>
      <c r="U28" s="757">
        <v>6</v>
      </c>
      <c r="V28" s="336">
        <v>2</v>
      </c>
      <c r="W28" s="939"/>
      <c r="X28" s="757">
        <v>21</v>
      </c>
      <c r="Y28" s="336">
        <v>5</v>
      </c>
    </row>
    <row r="29" spans="1:34" ht="16.2" thickBot="1">
      <c r="A29" s="24"/>
      <c r="B29" s="321">
        <v>4</v>
      </c>
      <c r="C29" s="340" t="s">
        <v>92</v>
      </c>
      <c r="D29" s="320"/>
      <c r="E29" s="320"/>
      <c r="F29" s="320"/>
      <c r="G29" s="320"/>
      <c r="H29" s="320"/>
      <c r="I29" s="320"/>
      <c r="J29" s="320"/>
      <c r="K29" s="320"/>
      <c r="L29" s="320"/>
      <c r="M29" s="320"/>
      <c r="N29" s="320"/>
      <c r="O29" s="320"/>
      <c r="P29" s="320"/>
      <c r="Q29" s="320">
        <v>-4</v>
      </c>
      <c r="R29" s="376"/>
      <c r="S29" s="282" t="s">
        <v>92</v>
      </c>
      <c r="T29" s="24"/>
      <c r="U29" s="758">
        <v>10</v>
      </c>
      <c r="V29" s="341">
        <v>3</v>
      </c>
      <c r="W29" s="940"/>
      <c r="X29" s="758">
        <v>28</v>
      </c>
      <c r="Y29" s="338">
        <v>6</v>
      </c>
    </row>
    <row r="30" spans="1:34" ht="15" thickBot="1">
      <c r="A30" s="24"/>
      <c r="B30" s="24"/>
      <c r="C30" s="24"/>
      <c r="D30" s="24"/>
      <c r="E30" s="24"/>
      <c r="F30" s="24"/>
      <c r="G30" s="24"/>
      <c r="H30" s="24"/>
      <c r="I30" s="24"/>
      <c r="J30" s="24"/>
      <c r="K30" s="24"/>
      <c r="L30" s="24"/>
      <c r="M30" s="24"/>
      <c r="N30" s="24"/>
      <c r="O30" s="24"/>
      <c r="P30" s="24"/>
      <c r="Q30" s="24"/>
      <c r="R30" s="24"/>
      <c r="S30" s="24"/>
      <c r="T30" s="24"/>
      <c r="U30" s="984" t="s">
        <v>1843</v>
      </c>
      <c r="V30" s="985"/>
      <c r="W30" s="985"/>
      <c r="X30" s="985"/>
      <c r="Y30" s="986"/>
    </row>
    <row r="31" spans="1:34">
      <c r="A31" s="24"/>
      <c r="B31" s="373" t="s">
        <v>1319</v>
      </c>
      <c r="C31" s="276"/>
      <c r="D31" s="276"/>
      <c r="E31" s="276"/>
      <c r="F31" s="276"/>
      <c r="G31" s="276"/>
      <c r="H31" s="276"/>
      <c r="I31" s="276"/>
      <c r="J31" s="276"/>
      <c r="K31" s="276"/>
      <c r="L31" s="276"/>
      <c r="M31" s="276"/>
      <c r="N31" s="276"/>
      <c r="O31" s="276"/>
      <c r="P31" s="276"/>
      <c r="Q31" s="276"/>
      <c r="R31" s="375"/>
      <c r="S31" s="378" t="s">
        <v>508</v>
      </c>
      <c r="T31" s="24"/>
      <c r="U31" s="24"/>
      <c r="V31" s="24"/>
      <c r="W31" s="24"/>
      <c r="X31" s="621"/>
      <c r="Y31" s="24"/>
    </row>
    <row r="32" spans="1:34">
      <c r="A32" s="24"/>
      <c r="B32" s="319">
        <v>1</v>
      </c>
      <c r="C32" s="339" t="s">
        <v>1320</v>
      </c>
      <c r="D32" s="318"/>
      <c r="E32" s="318"/>
      <c r="F32" s="318"/>
      <c r="G32" s="318"/>
      <c r="H32" s="318"/>
      <c r="I32" s="318"/>
      <c r="J32" s="318"/>
      <c r="K32" s="318"/>
      <c r="L32" s="318"/>
      <c r="M32" s="318"/>
      <c r="N32" s="318"/>
      <c r="O32" s="318"/>
      <c r="P32" s="318"/>
      <c r="Q32" s="318">
        <v>-1</v>
      </c>
      <c r="R32" s="376"/>
      <c r="S32" s="282" t="s">
        <v>1322</v>
      </c>
      <c r="T32" s="24"/>
      <c r="U32" s="24"/>
      <c r="V32" s="24"/>
      <c r="W32" s="24"/>
      <c r="X32" s="621"/>
      <c r="Y32" s="24"/>
    </row>
    <row r="33" spans="1:57">
      <c r="A33" s="24"/>
      <c r="B33" s="319">
        <v>2</v>
      </c>
      <c r="C33" s="339" t="s">
        <v>1321</v>
      </c>
      <c r="D33" s="318"/>
      <c r="E33" s="25"/>
      <c r="F33" s="318"/>
      <c r="G33" s="318"/>
      <c r="H33" s="318"/>
      <c r="I33" s="318"/>
      <c r="J33" s="318"/>
      <c r="K33" s="318"/>
      <c r="L33" s="318"/>
      <c r="M33" s="318"/>
      <c r="N33" s="318"/>
      <c r="O33" s="318"/>
      <c r="P33" s="318"/>
      <c r="Q33" s="318">
        <v>-2</v>
      </c>
      <c r="R33" s="376"/>
      <c r="S33" s="282" t="s">
        <v>24</v>
      </c>
      <c r="T33" s="24"/>
      <c r="U33" s="24"/>
      <c r="V33" s="24"/>
      <c r="W33" s="24"/>
      <c r="X33" s="621"/>
      <c r="Y33" s="24"/>
    </row>
    <row r="34" spans="1:57">
      <c r="A34" s="24"/>
      <c r="B34" s="321">
        <v>3</v>
      </c>
      <c r="C34" s="340" t="s">
        <v>11</v>
      </c>
      <c r="D34" s="320"/>
      <c r="E34" s="320"/>
      <c r="F34" s="320"/>
      <c r="G34" s="320"/>
      <c r="H34" s="320"/>
      <c r="I34" s="320"/>
      <c r="J34" s="320"/>
      <c r="K34" s="320"/>
      <c r="L34" s="320"/>
      <c r="M34" s="320"/>
      <c r="N34" s="320"/>
      <c r="O34" s="320"/>
      <c r="P34" s="320"/>
      <c r="Q34" s="320">
        <v>-3</v>
      </c>
      <c r="R34" s="376"/>
      <c r="S34" s="282" t="s">
        <v>25</v>
      </c>
      <c r="T34" s="24"/>
      <c r="U34" s="24"/>
      <c r="V34" s="24"/>
      <c r="W34" s="24"/>
      <c r="X34" s="621"/>
      <c r="Y34" s="24"/>
    </row>
    <row r="35" spans="1:57">
      <c r="A35" s="24"/>
      <c r="B35" s="24"/>
      <c r="C35" s="24"/>
      <c r="D35" s="24"/>
      <c r="E35" s="24"/>
      <c r="F35" s="24"/>
      <c r="G35" s="24"/>
      <c r="H35" s="24"/>
      <c r="I35" s="24"/>
      <c r="J35" s="24"/>
      <c r="K35" s="24"/>
      <c r="L35" s="24"/>
      <c r="M35" s="24"/>
      <c r="N35" s="24"/>
      <c r="O35" s="24"/>
      <c r="P35" s="24"/>
      <c r="Q35" s="24"/>
      <c r="R35" s="24"/>
      <c r="S35" s="24"/>
      <c r="T35" s="24"/>
      <c r="U35" s="24"/>
      <c r="V35" s="24"/>
      <c r="W35" s="24"/>
      <c r="X35" s="621"/>
      <c r="Y35" s="24"/>
    </row>
    <row r="36" spans="1:57">
      <c r="A36" s="24"/>
      <c r="B36" s="374" t="s">
        <v>12</v>
      </c>
      <c r="C36" s="259"/>
      <c r="D36" s="259"/>
      <c r="E36" s="259"/>
      <c r="F36" s="259"/>
      <c r="G36" s="259"/>
      <c r="H36" s="259"/>
      <c r="I36" s="259"/>
      <c r="J36" s="259"/>
      <c r="K36" s="259"/>
      <c r="L36" s="259"/>
      <c r="M36" s="259"/>
      <c r="N36" s="259"/>
      <c r="O36" s="259"/>
      <c r="P36" s="259"/>
      <c r="Q36" s="259"/>
      <c r="R36" s="259"/>
      <c r="S36" s="259"/>
      <c r="T36" s="259"/>
      <c r="U36" s="259"/>
      <c r="V36" s="259"/>
      <c r="W36" s="259"/>
      <c r="X36" s="259"/>
      <c r="Y36" s="259"/>
    </row>
    <row r="37" spans="1:57">
      <c r="A37" s="24"/>
      <c r="B37" s="954"/>
      <c r="C37" s="954"/>
      <c r="D37" s="954"/>
      <c r="E37" s="954"/>
      <c r="F37" s="954"/>
      <c r="G37" s="954"/>
      <c r="H37" s="954"/>
      <c r="I37" s="954"/>
      <c r="J37" s="954"/>
      <c r="K37" s="954"/>
      <c r="L37" s="954"/>
      <c r="M37" s="954"/>
      <c r="N37" s="954"/>
      <c r="O37" s="954"/>
      <c r="P37" s="954"/>
      <c r="Q37" s="954"/>
      <c r="R37" s="954"/>
      <c r="S37" s="951"/>
      <c r="T37" s="951"/>
      <c r="U37" s="951"/>
      <c r="V37" s="951"/>
      <c r="W37" s="951"/>
      <c r="X37" s="951"/>
      <c r="Y37" s="951"/>
    </row>
    <row r="38" spans="1:57">
      <c r="A38" s="24"/>
      <c r="B38" s="954"/>
      <c r="C38" s="954"/>
      <c r="D38" s="954"/>
      <c r="E38" s="954"/>
      <c r="F38" s="954"/>
      <c r="G38" s="954"/>
      <c r="H38" s="954"/>
      <c r="I38" s="954"/>
      <c r="J38" s="954"/>
      <c r="K38" s="954"/>
      <c r="L38" s="954"/>
      <c r="M38" s="954"/>
      <c r="N38" s="954"/>
      <c r="O38" s="954"/>
      <c r="P38" s="954"/>
      <c r="Q38" s="954"/>
      <c r="R38" s="954"/>
      <c r="S38" s="951"/>
      <c r="T38" s="951"/>
      <c r="U38" s="951"/>
      <c r="V38" s="951"/>
      <c r="W38" s="951"/>
      <c r="X38" s="951"/>
      <c r="Y38" s="951"/>
    </row>
    <row r="39" spans="1:57" ht="15" customHeight="1">
      <c r="A39" s="24"/>
      <c r="B39" s="954"/>
      <c r="C39" s="954"/>
      <c r="D39" s="954"/>
      <c r="E39" s="954"/>
      <c r="F39" s="954"/>
      <c r="G39" s="954"/>
      <c r="H39" s="954"/>
      <c r="I39" s="954"/>
      <c r="J39" s="954"/>
      <c r="K39" s="954"/>
      <c r="L39" s="954"/>
      <c r="M39" s="954"/>
      <c r="N39" s="954"/>
      <c r="O39" s="954"/>
      <c r="P39" s="954"/>
      <c r="Q39" s="954"/>
      <c r="R39" s="954"/>
      <c r="S39" s="951"/>
      <c r="T39" s="951"/>
      <c r="U39" s="951"/>
      <c r="V39" s="951"/>
      <c r="W39" s="951"/>
      <c r="X39" s="951"/>
      <c r="Y39" s="951"/>
      <c r="Z39" s="730"/>
      <c r="AA39" s="730"/>
      <c r="AB39" s="730"/>
      <c r="AC39" s="730"/>
      <c r="AD39" s="730"/>
      <c r="AE39" s="730"/>
      <c r="AF39" s="725"/>
      <c r="AG39" s="725"/>
      <c r="AH39" s="725"/>
      <c r="AI39" s="724"/>
      <c r="AJ39" s="724"/>
      <c r="AK39" s="724"/>
      <c r="AL39" s="724"/>
      <c r="AM39" s="724"/>
      <c r="AN39" s="724"/>
      <c r="AO39" s="724"/>
      <c r="AP39" s="724"/>
      <c r="AQ39" s="724"/>
      <c r="AR39" s="724"/>
      <c r="AS39" s="724"/>
      <c r="AT39" s="724"/>
      <c r="AU39" s="724"/>
      <c r="AV39" s="724"/>
      <c r="AW39" s="724"/>
      <c r="AX39" s="724"/>
      <c r="AY39" s="724"/>
      <c r="AZ39" s="724"/>
      <c r="BA39" s="724"/>
      <c r="BB39" s="724"/>
      <c r="BC39" s="724"/>
      <c r="BD39" s="724"/>
      <c r="BE39" s="724"/>
    </row>
    <row r="40" spans="1:57" ht="15" customHeight="1">
      <c r="A40" s="24"/>
      <c r="B40" s="954"/>
      <c r="C40" s="954"/>
      <c r="D40" s="954"/>
      <c r="E40" s="954"/>
      <c r="F40" s="954"/>
      <c r="G40" s="954"/>
      <c r="H40" s="954"/>
      <c r="I40" s="954"/>
      <c r="J40" s="954"/>
      <c r="K40" s="954"/>
      <c r="L40" s="954"/>
      <c r="M40" s="954"/>
      <c r="N40" s="954"/>
      <c r="O40" s="954"/>
      <c r="P40" s="954"/>
      <c r="Q40" s="954"/>
      <c r="R40" s="954"/>
      <c r="S40" s="949"/>
      <c r="T40" s="24"/>
      <c r="U40" s="24"/>
      <c r="V40" s="24"/>
      <c r="W40" s="24"/>
      <c r="X40" s="24"/>
      <c r="Y40" s="24"/>
      <c r="Z40" s="724"/>
      <c r="AA40" s="724"/>
      <c r="AB40" s="724"/>
      <c r="AC40" s="724"/>
      <c r="AK40" s="725"/>
      <c r="AL40" s="725"/>
      <c r="AM40" s="725"/>
      <c r="AN40" s="725"/>
      <c r="AO40" s="725"/>
      <c r="AP40" s="725"/>
      <c r="AQ40" s="724"/>
      <c r="AR40" s="724"/>
      <c r="AS40" s="724"/>
      <c r="AT40" s="724"/>
      <c r="AU40" s="724"/>
      <c r="AV40" s="724"/>
      <c r="AW40" s="724"/>
      <c r="AX40" s="724"/>
      <c r="AY40" s="724"/>
      <c r="AZ40" s="724"/>
      <c r="BA40" s="724"/>
      <c r="BB40" s="724"/>
      <c r="BC40" s="724"/>
      <c r="BD40" s="725"/>
      <c r="BE40" s="725"/>
    </row>
    <row r="41" spans="1:57">
      <c r="A41" s="24"/>
      <c r="B41" s="954"/>
      <c r="C41" s="954"/>
      <c r="D41" s="954"/>
      <c r="E41" s="954"/>
      <c r="F41" s="954"/>
      <c r="G41" s="954"/>
      <c r="H41" s="954"/>
      <c r="I41" s="954"/>
      <c r="J41" s="954"/>
      <c r="K41" s="954"/>
      <c r="L41" s="954"/>
      <c r="M41" s="954"/>
      <c r="N41" s="954"/>
      <c r="O41" s="954"/>
      <c r="P41" s="954"/>
      <c r="Q41" s="954"/>
      <c r="R41" s="954"/>
      <c r="S41" s="951"/>
      <c r="T41" s="951"/>
      <c r="U41" s="951"/>
      <c r="V41" s="951"/>
      <c r="W41" s="951"/>
      <c r="X41" s="951"/>
      <c r="Y41" s="951"/>
      <c r="Z41" s="724"/>
      <c r="AA41" s="724"/>
      <c r="AB41" s="724"/>
      <c r="AC41" s="724"/>
      <c r="AK41" s="725"/>
      <c r="AL41" s="725"/>
      <c r="AM41" s="725"/>
      <c r="AN41" s="725"/>
      <c r="AO41" s="725"/>
      <c r="AP41" s="725"/>
      <c r="AQ41" s="724"/>
      <c r="AR41" s="724"/>
      <c r="AS41" s="724"/>
      <c r="AT41" s="724"/>
      <c r="AU41" s="724"/>
      <c r="AV41" s="724"/>
      <c r="AW41" s="724"/>
      <c r="AX41" s="724"/>
      <c r="AY41" s="724"/>
      <c r="AZ41" s="724"/>
      <c r="BA41" s="724"/>
      <c r="BB41" s="724"/>
      <c r="BC41" s="724"/>
      <c r="BD41" s="725"/>
      <c r="BE41" s="725"/>
    </row>
    <row r="42" spans="1:57" ht="15" customHeight="1">
      <c r="A42" s="24"/>
      <c r="B42" s="954"/>
      <c r="C42" s="954"/>
      <c r="D42" s="954"/>
      <c r="E42" s="954"/>
      <c r="F42" s="954"/>
      <c r="G42" s="954"/>
      <c r="H42" s="954"/>
      <c r="I42" s="954"/>
      <c r="J42" s="954"/>
      <c r="K42" s="954"/>
      <c r="L42" s="954"/>
      <c r="M42" s="954"/>
      <c r="N42" s="954"/>
      <c r="O42" s="954"/>
      <c r="P42" s="954"/>
      <c r="Q42" s="954"/>
      <c r="R42" s="954"/>
      <c r="S42" s="951"/>
      <c r="T42" s="951"/>
      <c r="U42" s="951"/>
      <c r="V42" s="951"/>
      <c r="W42" s="951"/>
      <c r="X42" s="951"/>
      <c r="Y42" s="951"/>
      <c r="Z42" s="724"/>
      <c r="AA42" s="724"/>
      <c r="AB42" s="724"/>
      <c r="AC42" s="724"/>
      <c r="AK42" s="725"/>
      <c r="AL42" s="725"/>
      <c r="AM42" s="725"/>
      <c r="AN42" s="725"/>
      <c r="AO42" s="725"/>
      <c r="AP42" s="725"/>
      <c r="AQ42" s="724"/>
      <c r="AR42" s="724"/>
      <c r="AS42" s="724"/>
      <c r="AT42" s="724"/>
      <c r="AU42" s="724"/>
      <c r="AV42" s="724"/>
      <c r="AW42" s="724"/>
      <c r="AX42" s="724"/>
      <c r="AY42" s="724"/>
      <c r="AZ42" s="724"/>
      <c r="BA42" s="724"/>
      <c r="BB42" s="724"/>
      <c r="BC42" s="724"/>
      <c r="BD42" s="725"/>
      <c r="BE42" s="725"/>
    </row>
    <row r="43" spans="1:57">
      <c r="A43" s="24"/>
      <c r="B43" s="954"/>
      <c r="C43" s="954"/>
      <c r="D43" s="954"/>
      <c r="E43" s="954"/>
      <c r="F43" s="954"/>
      <c r="G43" s="954"/>
      <c r="H43" s="954"/>
      <c r="I43" s="954"/>
      <c r="J43" s="954"/>
      <c r="K43" s="954"/>
      <c r="L43" s="954"/>
      <c r="M43" s="954"/>
      <c r="N43" s="954"/>
      <c r="O43" s="954"/>
      <c r="P43" s="954"/>
      <c r="Q43" s="954"/>
      <c r="R43" s="954"/>
      <c r="S43" s="951"/>
      <c r="T43" s="951"/>
      <c r="U43" s="951"/>
      <c r="V43" s="951"/>
      <c r="W43" s="951"/>
      <c r="X43" s="951"/>
      <c r="Y43" s="951"/>
      <c r="Z43" s="724"/>
      <c r="AA43" s="724"/>
      <c r="AB43" s="724"/>
      <c r="AC43" s="724"/>
      <c r="AK43" s="725"/>
      <c r="AL43" s="725"/>
      <c r="AM43" s="725"/>
      <c r="AN43" s="725"/>
      <c r="AO43" s="725"/>
      <c r="AP43" s="725"/>
      <c r="AQ43" s="724"/>
      <c r="AR43" s="724"/>
      <c r="AS43" s="724"/>
      <c r="AT43" s="724"/>
      <c r="AU43" s="724"/>
      <c r="AV43" s="724"/>
      <c r="AW43" s="724"/>
      <c r="AX43" s="724"/>
      <c r="AY43" s="724"/>
      <c r="AZ43" s="724"/>
      <c r="BA43" s="724"/>
      <c r="BB43" s="724"/>
      <c r="BC43" s="724"/>
      <c r="BD43" s="725"/>
      <c r="BE43" s="725"/>
    </row>
    <row r="44" spans="1:57" ht="15" customHeight="1">
      <c r="A44" s="24"/>
      <c r="B44" s="954"/>
      <c r="C44" s="954"/>
      <c r="D44" s="954"/>
      <c r="E44" s="954"/>
      <c r="F44" s="954"/>
      <c r="G44" s="954"/>
      <c r="H44" s="954"/>
      <c r="I44" s="954"/>
      <c r="J44" s="954"/>
      <c r="K44" s="954"/>
      <c r="L44" s="954"/>
      <c r="M44" s="954"/>
      <c r="N44" s="954"/>
      <c r="O44" s="954"/>
      <c r="P44" s="954"/>
      <c r="Q44" s="954"/>
      <c r="R44" s="954"/>
      <c r="S44" s="949"/>
      <c r="T44" s="24"/>
      <c r="U44" s="24"/>
      <c r="V44" s="24"/>
      <c r="W44" s="24"/>
      <c r="X44" s="24"/>
      <c r="Y44" s="24"/>
      <c r="Z44" s="724"/>
      <c r="AA44" s="724"/>
      <c r="AB44" s="724"/>
      <c r="AC44" s="724"/>
      <c r="AK44" s="725"/>
      <c r="AL44" s="725"/>
      <c r="AM44" s="725"/>
      <c r="AN44" s="725"/>
      <c r="AO44" s="725"/>
      <c r="AP44" s="725"/>
      <c r="AQ44" s="724"/>
      <c r="AR44" s="724"/>
      <c r="AS44" s="724"/>
      <c r="AT44" s="724"/>
      <c r="AU44" s="724"/>
      <c r="AV44" s="724"/>
      <c r="AW44" s="724"/>
      <c r="AX44" s="724"/>
      <c r="AY44" s="724"/>
      <c r="AZ44" s="724"/>
      <c r="BA44" s="724"/>
      <c r="BB44" s="724"/>
      <c r="BC44" s="724"/>
      <c r="BD44" s="725"/>
      <c r="BE44" s="725"/>
    </row>
    <row r="45" spans="1:57">
      <c r="A45" s="24"/>
      <c r="B45" s="954"/>
      <c r="C45" s="954"/>
      <c r="D45" s="954"/>
      <c r="E45" s="954"/>
      <c r="F45" s="954"/>
      <c r="G45" s="954"/>
      <c r="H45" s="954"/>
      <c r="I45" s="954"/>
      <c r="J45" s="954"/>
      <c r="K45" s="954"/>
      <c r="L45" s="954"/>
      <c r="M45" s="954"/>
      <c r="N45" s="954"/>
      <c r="O45" s="954"/>
      <c r="P45" s="954"/>
      <c r="Q45" s="954"/>
      <c r="R45" s="954"/>
      <c r="S45" s="951"/>
      <c r="T45" s="951"/>
      <c r="U45" s="951"/>
      <c r="V45" s="951"/>
      <c r="W45" s="951"/>
      <c r="X45" s="951"/>
      <c r="Y45" s="951"/>
      <c r="Z45" s="724"/>
      <c r="AA45" s="724"/>
      <c r="AB45" s="724"/>
      <c r="AC45" s="724"/>
      <c r="AK45" s="725"/>
      <c r="AL45" s="725"/>
      <c r="AM45" s="725"/>
      <c r="AN45" s="725"/>
      <c r="AO45" s="725"/>
      <c r="AP45" s="725"/>
      <c r="AQ45" s="724"/>
      <c r="AR45" s="724"/>
      <c r="AS45" s="724"/>
      <c r="AT45" s="724"/>
      <c r="AU45" s="724"/>
      <c r="AV45" s="724"/>
      <c r="AW45" s="724"/>
      <c r="AX45" s="724"/>
      <c r="AY45" s="724"/>
      <c r="AZ45" s="724"/>
      <c r="BA45" s="724"/>
      <c r="BB45" s="724"/>
      <c r="BC45" s="724"/>
      <c r="BD45" s="725"/>
      <c r="BE45" s="725"/>
    </row>
    <row r="46" spans="1:57">
      <c r="A46" s="24"/>
      <c r="B46" s="954"/>
      <c r="C46" s="954"/>
      <c r="D46" s="954"/>
      <c r="E46" s="954"/>
      <c r="F46" s="954"/>
      <c r="G46" s="954"/>
      <c r="H46" s="954"/>
      <c r="I46" s="954"/>
      <c r="J46" s="954"/>
      <c r="K46" s="954"/>
      <c r="L46" s="954"/>
      <c r="M46" s="954"/>
      <c r="N46" s="954"/>
      <c r="O46" s="954"/>
      <c r="P46" s="954"/>
      <c r="Q46" s="954"/>
      <c r="R46" s="954"/>
      <c r="S46" s="951"/>
      <c r="T46" s="951"/>
      <c r="U46" s="951"/>
      <c r="V46" s="951"/>
      <c r="W46" s="951"/>
      <c r="X46" s="951"/>
      <c r="Y46" s="951"/>
      <c r="Z46" s="731"/>
      <c r="AA46" s="731"/>
      <c r="AB46" s="731"/>
      <c r="AC46" s="731"/>
      <c r="AK46" s="725"/>
      <c r="AL46" s="725"/>
      <c r="AM46" s="725"/>
      <c r="AN46" s="725"/>
      <c r="AO46" s="725"/>
      <c r="AP46" s="725"/>
      <c r="AQ46" s="724"/>
      <c r="AR46" s="724"/>
      <c r="AS46" s="724"/>
      <c r="AT46" s="724"/>
      <c r="AU46" s="724"/>
      <c r="AV46" s="724"/>
      <c r="AW46" s="724"/>
      <c r="AX46" s="724"/>
      <c r="AY46" s="724"/>
      <c r="AZ46" s="724"/>
      <c r="BA46" s="724"/>
      <c r="BB46" s="724"/>
      <c r="BC46" s="724"/>
      <c r="BD46" s="725"/>
      <c r="BE46" s="725"/>
    </row>
    <row r="47" spans="1:57">
      <c r="A47" s="24"/>
      <c r="B47" s="954"/>
      <c r="C47" s="954"/>
      <c r="D47" s="954"/>
      <c r="E47" s="954"/>
      <c r="F47" s="954"/>
      <c r="G47" s="954"/>
      <c r="H47" s="954"/>
      <c r="I47" s="954"/>
      <c r="J47" s="954"/>
      <c r="K47" s="954"/>
      <c r="L47" s="954"/>
      <c r="M47" s="954"/>
      <c r="N47" s="954"/>
      <c r="O47" s="954"/>
      <c r="P47" s="954"/>
      <c r="Q47" s="954"/>
      <c r="R47" s="954"/>
      <c r="S47" s="951"/>
      <c r="T47" s="951"/>
      <c r="U47" s="951"/>
      <c r="V47" s="951"/>
      <c r="W47" s="951"/>
      <c r="X47" s="951"/>
      <c r="Y47" s="951"/>
      <c r="Z47" s="731"/>
      <c r="AA47" s="731"/>
      <c r="AB47" s="731"/>
      <c r="AC47" s="731"/>
      <c r="AK47" s="725"/>
      <c r="AL47" s="725"/>
      <c r="AM47" s="725"/>
      <c r="AN47" s="725"/>
      <c r="AO47" s="725"/>
      <c r="AP47" s="725"/>
      <c r="AQ47" s="724"/>
      <c r="AR47" s="724"/>
      <c r="AS47" s="724"/>
      <c r="AT47" s="724"/>
      <c r="AU47" s="724"/>
      <c r="AV47" s="724"/>
      <c r="AW47" s="724"/>
      <c r="AX47" s="724"/>
      <c r="AY47" s="724"/>
      <c r="AZ47" s="724"/>
      <c r="BA47" s="724"/>
      <c r="BB47" s="724"/>
      <c r="BC47" s="724"/>
      <c r="BD47" s="725"/>
      <c r="BE47" s="725"/>
    </row>
    <row r="48" spans="1:57">
      <c r="A48" s="24"/>
      <c r="B48" s="954"/>
      <c r="C48" s="954"/>
      <c r="D48" s="954"/>
      <c r="E48" s="954"/>
      <c r="F48" s="954"/>
      <c r="G48" s="954"/>
      <c r="H48" s="954"/>
      <c r="I48" s="954"/>
      <c r="J48" s="954"/>
      <c r="K48" s="954"/>
      <c r="L48" s="954"/>
      <c r="M48" s="954"/>
      <c r="N48" s="954"/>
      <c r="O48" s="954"/>
      <c r="P48" s="954"/>
      <c r="Q48" s="954"/>
      <c r="R48" s="954"/>
      <c r="S48" s="949"/>
      <c r="T48" s="24"/>
      <c r="U48" s="24"/>
      <c r="V48" s="24"/>
      <c r="W48" s="24"/>
      <c r="X48" s="24"/>
      <c r="Y48" s="24"/>
      <c r="AQ48" s="724"/>
      <c r="AR48" s="724"/>
      <c r="AS48" s="724"/>
      <c r="AT48" s="724"/>
      <c r="AU48" s="724"/>
      <c r="AV48" s="724"/>
      <c r="AW48" s="724"/>
      <c r="AX48" s="724"/>
      <c r="AY48" s="724"/>
      <c r="AZ48" s="724"/>
      <c r="BA48" s="724"/>
      <c r="BB48" s="724"/>
      <c r="BC48" s="724"/>
    </row>
    <row r="49" spans="1:55">
      <c r="A49" s="24"/>
      <c r="B49" s="954"/>
      <c r="C49" s="954"/>
      <c r="D49" s="954"/>
      <c r="E49" s="954"/>
      <c r="F49" s="954"/>
      <c r="G49" s="954"/>
      <c r="H49" s="954"/>
      <c r="I49" s="954"/>
      <c r="J49" s="954"/>
      <c r="K49" s="954"/>
      <c r="L49" s="954"/>
      <c r="M49" s="954"/>
      <c r="N49" s="954"/>
      <c r="O49" s="954"/>
      <c r="P49" s="954"/>
      <c r="Q49" s="954"/>
      <c r="R49" s="954"/>
      <c r="S49" s="951"/>
      <c r="T49" s="951"/>
      <c r="U49" s="951"/>
      <c r="V49" s="951"/>
      <c r="W49" s="951"/>
      <c r="X49" s="951"/>
      <c r="Y49" s="951"/>
      <c r="AK49" s="724"/>
      <c r="AL49" s="724"/>
      <c r="AM49" s="724"/>
      <c r="AN49" s="724"/>
      <c r="AO49" s="724"/>
      <c r="AP49" s="724"/>
      <c r="AQ49" s="724"/>
      <c r="AR49" s="724"/>
      <c r="AS49" s="724"/>
      <c r="AT49" s="724"/>
      <c r="AU49" s="724"/>
      <c r="AV49" s="724"/>
      <c r="AW49" s="724"/>
      <c r="AX49" s="724"/>
      <c r="AY49" s="724"/>
      <c r="AZ49" s="724"/>
      <c r="BA49" s="724"/>
      <c r="BB49" s="724"/>
      <c r="BC49" s="724"/>
    </row>
    <row r="50" spans="1:55">
      <c r="A50" s="24"/>
      <c r="B50" s="954"/>
      <c r="C50" s="954"/>
      <c r="D50" s="954"/>
      <c r="E50" s="954"/>
      <c r="F50" s="954"/>
      <c r="G50" s="954"/>
      <c r="H50" s="954"/>
      <c r="I50" s="954"/>
      <c r="J50" s="954"/>
      <c r="K50" s="954"/>
      <c r="L50" s="954"/>
      <c r="M50" s="954"/>
      <c r="N50" s="954"/>
      <c r="O50" s="954"/>
      <c r="P50" s="954"/>
      <c r="Q50" s="954"/>
      <c r="R50" s="954"/>
      <c r="S50" s="951"/>
      <c r="T50" s="951"/>
      <c r="U50" s="951"/>
      <c r="V50" s="951"/>
      <c r="W50" s="951"/>
      <c r="X50" s="951"/>
      <c r="Y50" s="951"/>
      <c r="AK50" s="724"/>
      <c r="AL50" s="724"/>
      <c r="AM50" s="724"/>
      <c r="AN50" s="724"/>
      <c r="AO50" s="724"/>
      <c r="AP50" s="724"/>
      <c r="AQ50" s="724"/>
      <c r="AR50" s="724"/>
      <c r="AS50" s="724"/>
      <c r="AT50" s="724"/>
      <c r="AU50" s="724"/>
      <c r="AV50" s="724"/>
      <c r="AW50" s="724"/>
      <c r="AX50" s="724"/>
      <c r="AY50" s="724"/>
      <c r="AZ50" s="724"/>
      <c r="BA50" s="724"/>
      <c r="BB50" s="724"/>
      <c r="BC50" s="724"/>
    </row>
    <row r="51" spans="1:55">
      <c r="A51" s="24"/>
      <c r="B51" s="954"/>
      <c r="C51" s="954"/>
      <c r="D51" s="954"/>
      <c r="E51" s="954"/>
      <c r="F51" s="954"/>
      <c r="G51" s="954"/>
      <c r="H51" s="954"/>
      <c r="I51" s="954"/>
      <c r="J51" s="954"/>
      <c r="K51" s="954"/>
      <c r="L51" s="954"/>
      <c r="M51" s="954"/>
      <c r="N51" s="954"/>
      <c r="O51" s="954"/>
      <c r="P51" s="954"/>
      <c r="Q51" s="954"/>
      <c r="R51" s="954"/>
      <c r="S51" s="951"/>
      <c r="T51" s="951"/>
      <c r="U51" s="24"/>
      <c r="V51" s="951"/>
      <c r="W51" s="951"/>
      <c r="X51" s="951"/>
      <c r="Y51" s="951"/>
      <c r="AK51" s="724"/>
      <c r="AL51" s="724"/>
      <c r="AM51" s="724"/>
      <c r="AN51" s="724"/>
      <c r="AO51" s="724"/>
      <c r="AP51" s="724"/>
      <c r="AQ51" s="724"/>
      <c r="AR51" s="724"/>
      <c r="AS51" s="724"/>
      <c r="AT51" s="724"/>
      <c r="AU51" s="724"/>
      <c r="AV51" s="724"/>
      <c r="AW51" s="724"/>
      <c r="AX51" s="724"/>
      <c r="AY51" s="724"/>
      <c r="AZ51" s="724"/>
      <c r="BA51" s="724"/>
      <c r="BB51" s="724"/>
      <c r="BC51" s="724"/>
    </row>
    <row r="52" spans="1:55">
      <c r="A52" s="24"/>
      <c r="B52" s="954"/>
      <c r="C52" s="954"/>
      <c r="D52" s="954"/>
      <c r="E52" s="954"/>
      <c r="F52" s="954"/>
      <c r="G52" s="954"/>
      <c r="H52" s="954"/>
      <c r="I52" s="954"/>
      <c r="J52" s="954"/>
      <c r="K52" s="954"/>
      <c r="L52" s="954"/>
      <c r="M52" s="954"/>
      <c r="N52" s="954"/>
      <c r="O52" s="954"/>
      <c r="P52" s="954"/>
      <c r="Q52" s="954"/>
      <c r="R52" s="954"/>
      <c r="S52" s="949"/>
      <c r="T52" s="949"/>
      <c r="U52" s="24"/>
      <c r="V52" s="24"/>
      <c r="W52" s="24"/>
      <c r="X52" s="24"/>
      <c r="Y52" s="24"/>
      <c r="AK52" s="724"/>
      <c r="AL52" s="724"/>
      <c r="AM52" s="724"/>
      <c r="AN52" s="724"/>
      <c r="AO52" s="724"/>
      <c r="AP52" s="724"/>
      <c r="AQ52" s="724"/>
      <c r="AR52" s="724"/>
      <c r="AS52" s="724"/>
      <c r="AT52" s="724"/>
      <c r="AU52" s="724"/>
      <c r="AV52" s="724"/>
      <c r="AW52" s="724"/>
      <c r="AX52" s="724"/>
      <c r="AY52" s="724"/>
      <c r="AZ52" s="724"/>
      <c r="BA52" s="724"/>
      <c r="BB52" s="724"/>
      <c r="BC52" s="724"/>
    </row>
    <row r="53" spans="1:55">
      <c r="A53" s="24"/>
      <c r="B53" s="954"/>
      <c r="C53" s="954"/>
      <c r="D53" s="954"/>
      <c r="E53" s="954"/>
      <c r="F53" s="954"/>
      <c r="G53" s="954"/>
      <c r="H53" s="954"/>
      <c r="I53" s="954"/>
      <c r="J53" s="954"/>
      <c r="K53" s="954"/>
      <c r="L53" s="954"/>
      <c r="M53" s="954"/>
      <c r="N53" s="954"/>
      <c r="O53" s="954"/>
      <c r="P53" s="954"/>
      <c r="Q53" s="954"/>
      <c r="R53" s="954"/>
      <c r="S53" s="949"/>
      <c r="T53" s="951"/>
      <c r="U53" s="24"/>
      <c r="V53" s="951"/>
      <c r="W53" s="951"/>
      <c r="X53" s="951"/>
      <c r="Y53" s="951"/>
      <c r="AK53" s="724"/>
      <c r="AL53" s="724"/>
      <c r="AM53" s="724"/>
      <c r="AN53" s="724"/>
      <c r="AO53" s="724"/>
      <c r="AP53" s="724"/>
      <c r="AQ53" s="724"/>
      <c r="AR53" s="724"/>
      <c r="AS53" s="724"/>
      <c r="AT53" s="724"/>
      <c r="AU53" s="724"/>
      <c r="AV53" s="724"/>
      <c r="AW53" s="724"/>
      <c r="AX53" s="724"/>
      <c r="AY53" s="724"/>
      <c r="AZ53" s="724"/>
      <c r="BA53" s="724"/>
      <c r="BB53" s="724"/>
      <c r="BC53" s="724"/>
    </row>
    <row r="54" spans="1:55">
      <c r="A54" s="24"/>
      <c r="B54" s="954"/>
      <c r="C54" s="954"/>
      <c r="D54" s="954"/>
      <c r="E54" s="954"/>
      <c r="F54" s="954"/>
      <c r="G54" s="954"/>
      <c r="H54" s="954"/>
      <c r="I54" s="954"/>
      <c r="J54" s="954"/>
      <c r="K54" s="954"/>
      <c r="L54" s="954"/>
      <c r="M54" s="954"/>
      <c r="N54" s="954"/>
      <c r="O54" s="954"/>
      <c r="P54" s="954"/>
      <c r="Q54" s="954"/>
      <c r="R54" s="954"/>
      <c r="S54" s="949"/>
      <c r="T54" s="951"/>
      <c r="U54" s="24"/>
      <c r="V54" s="951"/>
      <c r="W54" s="951"/>
      <c r="X54" s="951"/>
      <c r="Y54" s="951"/>
      <c r="AK54" s="724"/>
      <c r="AL54" s="724"/>
      <c r="AM54" s="724"/>
      <c r="AN54" s="724"/>
      <c r="AO54" s="724"/>
      <c r="AP54" s="724"/>
      <c r="AQ54" s="724"/>
      <c r="AR54" s="724"/>
      <c r="AS54" s="724"/>
      <c r="AT54" s="724"/>
      <c r="AU54" s="724"/>
      <c r="AV54" s="724"/>
      <c r="AW54" s="724"/>
      <c r="AX54" s="724"/>
      <c r="AY54" s="724"/>
      <c r="AZ54" s="724"/>
      <c r="BA54" s="724"/>
      <c r="BB54" s="724"/>
      <c r="BC54" s="724"/>
    </row>
    <row r="55" spans="1:55">
      <c r="A55" s="24"/>
      <c r="B55" s="954"/>
      <c r="C55" s="954"/>
      <c r="D55" s="954"/>
      <c r="E55" s="954"/>
      <c r="F55" s="954"/>
      <c r="G55" s="954"/>
      <c r="H55" s="954"/>
      <c r="I55" s="954"/>
      <c r="J55" s="954"/>
      <c r="K55" s="954"/>
      <c r="L55" s="954"/>
      <c r="M55" s="954"/>
      <c r="N55" s="954"/>
      <c r="O55" s="954"/>
      <c r="P55" s="954"/>
      <c r="Q55" s="954"/>
      <c r="R55" s="954"/>
      <c r="S55" s="949"/>
      <c r="T55" s="951"/>
      <c r="U55" s="951"/>
      <c r="V55" s="951"/>
      <c r="W55" s="951"/>
      <c r="X55" s="951"/>
      <c r="Y55" s="951"/>
      <c r="AK55" s="724"/>
      <c r="AL55" s="724"/>
      <c r="AM55" s="724"/>
      <c r="AN55" s="724"/>
      <c r="AO55" s="724"/>
      <c r="AP55" s="724"/>
      <c r="AQ55" s="724"/>
      <c r="AR55" s="724"/>
      <c r="AS55" s="724"/>
      <c r="AT55" s="724"/>
      <c r="AU55" s="724"/>
      <c r="AV55" s="724"/>
      <c r="AW55" s="724"/>
      <c r="AX55" s="724"/>
      <c r="AY55" s="724"/>
      <c r="AZ55" s="724"/>
      <c r="BA55" s="724"/>
      <c r="BB55" s="724"/>
      <c r="BC55" s="724"/>
    </row>
    <row r="56" spans="1:55">
      <c r="S56" s="949"/>
      <c r="T56" s="951"/>
      <c r="U56" s="951"/>
      <c r="V56" s="951"/>
      <c r="W56" s="951"/>
      <c r="X56" s="24"/>
      <c r="Y56" s="24"/>
      <c r="AK56" s="724"/>
      <c r="AL56" s="724"/>
      <c r="AM56" s="724"/>
      <c r="AN56" s="724"/>
      <c r="AO56" s="724"/>
      <c r="AP56" s="724"/>
      <c r="AQ56" s="724"/>
      <c r="AR56" s="724"/>
      <c r="AS56" s="724"/>
      <c r="AT56" s="724"/>
      <c r="AU56" s="724"/>
      <c r="AV56" s="724"/>
      <c r="AW56" s="724"/>
      <c r="AX56" s="724"/>
      <c r="AY56" s="724"/>
      <c r="AZ56" s="724"/>
      <c r="BA56" s="724"/>
      <c r="BB56" s="724"/>
      <c r="BC56" s="724"/>
    </row>
    <row r="57" spans="1:55">
      <c r="S57" s="949"/>
      <c r="T57" s="24"/>
      <c r="U57" s="24"/>
      <c r="V57" s="24"/>
      <c r="W57" s="24"/>
      <c r="X57" s="951"/>
      <c r="Y57" s="951"/>
      <c r="AK57" s="724"/>
      <c r="AL57" s="724"/>
      <c r="AM57" s="724"/>
      <c r="AN57" s="724"/>
      <c r="AO57" s="724"/>
      <c r="AP57" s="724"/>
      <c r="AQ57" s="724"/>
      <c r="AR57" s="724"/>
      <c r="AS57" s="724"/>
      <c r="AT57" s="724"/>
      <c r="AU57" s="724"/>
      <c r="AV57" s="724"/>
      <c r="AW57" s="724"/>
      <c r="AX57" s="724"/>
      <c r="AY57" s="724"/>
      <c r="AZ57" s="724"/>
      <c r="BA57" s="724"/>
      <c r="BB57" s="724"/>
      <c r="BC57" s="724"/>
    </row>
    <row r="58" spans="1:55">
      <c r="S58" s="949"/>
      <c r="T58" s="24"/>
      <c r="U58" s="24"/>
      <c r="V58" s="24"/>
      <c r="W58" s="24"/>
      <c r="X58" s="951"/>
      <c r="Y58" s="951"/>
      <c r="AK58" s="724"/>
      <c r="AL58" s="724"/>
      <c r="AM58" s="724"/>
      <c r="AN58" s="724"/>
      <c r="AO58" s="724"/>
      <c r="AP58" s="724"/>
      <c r="AQ58" s="724"/>
      <c r="AR58" s="724"/>
      <c r="AS58" s="724"/>
      <c r="AT58" s="724"/>
      <c r="AU58" s="724"/>
      <c r="AV58" s="724"/>
      <c r="AW58" s="724"/>
      <c r="AX58" s="724"/>
      <c r="AY58" s="724"/>
      <c r="AZ58" s="724"/>
      <c r="BA58" s="724"/>
      <c r="BB58" s="724"/>
      <c r="BC58" s="724"/>
    </row>
    <row r="59" spans="1:55">
      <c r="S59" s="949"/>
      <c r="T59" s="24"/>
      <c r="U59" s="24"/>
      <c r="V59" s="24"/>
      <c r="W59" s="24"/>
      <c r="X59" s="24"/>
      <c r="Y59" s="24"/>
      <c r="AK59" s="725"/>
      <c r="AL59" s="725"/>
      <c r="AM59" s="725"/>
      <c r="AN59" s="725"/>
      <c r="AO59" s="725"/>
      <c r="AP59" s="725"/>
      <c r="AQ59" s="725"/>
      <c r="AR59" s="725"/>
      <c r="AS59" s="725"/>
      <c r="AT59" s="725"/>
      <c r="AU59" s="725"/>
      <c r="AV59" s="725"/>
      <c r="AW59" s="725"/>
      <c r="AX59" s="725"/>
      <c r="AY59" s="725"/>
      <c r="AZ59" s="725"/>
      <c r="BA59" s="725"/>
      <c r="BB59" s="725"/>
      <c r="BC59" s="725"/>
    </row>
  </sheetData>
  <mergeCells count="13">
    <mergeCell ref="G3:I3"/>
    <mergeCell ref="D4:F4"/>
    <mergeCell ref="O4:R4"/>
    <mergeCell ref="O5:S5"/>
    <mergeCell ref="B9:D9"/>
    <mergeCell ref="H9:J9"/>
    <mergeCell ref="N9:P9"/>
    <mergeCell ref="U30:Y30"/>
    <mergeCell ref="B13:S14"/>
    <mergeCell ref="B16:S17"/>
    <mergeCell ref="B21:E21"/>
    <mergeCell ref="B22:E22"/>
    <mergeCell ref="B20:E20"/>
  </mergeCells>
  <conditionalFormatting sqref="G4:K4">
    <cfRule type="expression" dxfId="13" priority="1">
      <formula>#REF!="Ristiverinen"</formula>
    </cfRule>
  </conditionalFormatting>
  <pageMargins left="0.25" right="0.25" top="0.75" bottom="0.75" header="0.3" footer="0.3"/>
  <pageSetup paperSize="9" scale="74" orientation="portrait" r:id="rId1"/>
  <drawing r:id="rId2"/>
  <extLst>
    <ext xmlns:x14="http://schemas.microsoft.com/office/spreadsheetml/2009/9/main" uri="{CCE6A557-97BC-4b89-ADB6-D9C93CAAB3DF}">
      <x14:dataValidations xmlns:xm="http://schemas.microsoft.com/office/excel/2006/main" count="7">
        <x14:dataValidation type="list" allowBlank="1" showInputMessage="1" showErrorMessage="1" xr:uid="{81446B7C-AC87-43F2-9330-120DA17EAF9F}">
          <x14:formula1>
            <xm:f>Iltasatu_taulukot!$T$2:$T$4</xm:f>
          </x14:formula1>
          <xm:sqref>S2</xm:sqref>
        </x14:dataValidation>
        <x14:dataValidation type="list" allowBlank="1" showInputMessage="1" showErrorMessage="1" xr:uid="{AA5CA188-2526-4EAF-8422-04A63673530D}">
          <x14:formula1>
            <xm:f>Iltasatu_taulukot!$I$16:$I$19</xm:f>
          </x14:formula1>
          <xm:sqref>O4:R4</xm:sqref>
        </x14:dataValidation>
        <x14:dataValidation type="list" allowBlank="1" showInputMessage="1" showErrorMessage="1" xr:uid="{0AB3B168-7612-4656-8B2A-126AED39AF16}">
          <x14:formula1>
            <xm:f>Iltasatu_taulukot!$M$32:$M$41</xm:f>
          </x14:formula1>
          <xm:sqref>O5:S5</xm:sqref>
        </x14:dataValidation>
        <x14:dataValidation type="list" allowBlank="1" showInputMessage="1" showErrorMessage="1" xr:uid="{ACFB7313-7432-4C81-BA18-5036C6CB2F14}">
          <x14:formula1>
            <xm:f>'Hahmonluonnin askeleet'!$L$3:$L$10</xm:f>
          </x14:formula1>
          <xm:sqref>G3:I3</xm:sqref>
        </x14:dataValidation>
        <x14:dataValidation type="list" allowBlank="1" showInputMessage="1" showErrorMessage="1" xr:uid="{BD8B7D17-B3F7-4259-89A6-0D79DCB8CF92}">
          <x14:formula1>
            <xm:f>'Hahmonluonnin askeleet'!$L$18:$L$33</xm:f>
          </x14:formula1>
          <xm:sqref>D4:F4</xm:sqref>
        </x14:dataValidation>
        <x14:dataValidation type="list" allowBlank="1" showInputMessage="1" showErrorMessage="1" xr:uid="{DA7DD24C-1226-4DE1-B559-405657832E1B}">
          <x14:formula1>
            <xm:f>Iltasatu_taulukot!$L$3:$L$14</xm:f>
          </x14:formula1>
          <xm:sqref>H9 N9 B9</xm:sqref>
        </x14:dataValidation>
        <x14:dataValidation type="list" allowBlank="1" showInputMessage="1" showErrorMessage="1" xr:uid="{BE44893A-B9B7-4E9A-A545-9B4D02651821}">
          <x14:formula1>
            <xm:f>'Hahmonluonnin askeleet'!$L$42:$L$49</xm:f>
          </x14:formula1>
          <xm:sqref>B20:B22</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92479B-B6C4-4BA6-8B92-AD809634E97A}">
  <sheetPr>
    <pageSetUpPr fitToPage="1"/>
  </sheetPr>
  <dimension ref="A1:BI67"/>
  <sheetViews>
    <sheetView zoomScale="110" zoomScaleNormal="110" workbookViewId="0">
      <selection activeCell="G8" sqref="G8"/>
    </sheetView>
  </sheetViews>
  <sheetFormatPr defaultColWidth="4.44140625" defaultRowHeight="14.4"/>
  <cols>
    <col min="1" max="15" width="4.44140625" style="17"/>
    <col min="16" max="16" width="4.5546875" style="17" customWidth="1"/>
    <col min="17" max="23" width="4.44140625" style="17"/>
    <col min="24" max="24" width="4.33203125" style="11" customWidth="1"/>
    <col min="25" max="28" width="4.44140625" style="17"/>
    <col min="29" max="29" width="5.33203125" style="17" customWidth="1"/>
    <col min="30" max="16384" width="4.44140625" style="17"/>
  </cols>
  <sheetData>
    <row r="1" spans="1:25">
      <c r="A1" s="24"/>
      <c r="B1" s="24"/>
      <c r="C1" s="24"/>
      <c r="D1" s="24"/>
      <c r="E1" s="24"/>
      <c r="F1" s="24"/>
      <c r="G1" s="24"/>
      <c r="H1" s="24"/>
      <c r="I1" s="24"/>
      <c r="J1" s="24"/>
      <c r="K1" s="24"/>
      <c r="L1" s="24"/>
      <c r="M1" s="24"/>
      <c r="N1" s="24"/>
      <c r="O1" s="24"/>
      <c r="P1" s="24"/>
      <c r="Q1" s="24"/>
      <c r="R1" s="24"/>
      <c r="S1" s="24"/>
      <c r="T1" s="24"/>
      <c r="U1" s="24"/>
      <c r="V1" s="24"/>
      <c r="W1" s="24"/>
      <c r="X1" s="24"/>
      <c r="Y1" s="24"/>
    </row>
    <row r="2" spans="1:25">
      <c r="A2" s="24"/>
      <c r="B2" s="366" t="s">
        <v>1290</v>
      </c>
      <c r="C2" s="24"/>
      <c r="D2" s="25" t="s">
        <v>1301</v>
      </c>
      <c r="E2" s="25"/>
      <c r="F2" s="25"/>
      <c r="G2" s="25"/>
      <c r="H2" s="25"/>
      <c r="I2" s="25"/>
      <c r="J2" s="25"/>
      <c r="K2" s="25"/>
      <c r="L2" s="24"/>
      <c r="M2" s="366" t="s">
        <v>516</v>
      </c>
      <c r="N2" s="24"/>
      <c r="O2" s="370">
        <v>25</v>
      </c>
      <c r="P2" s="719" t="str">
        <f>O2&amp;"*"&amp;VLOOKUP(D4,'Hahmonluonnin askeleet'!B17:C30,2)&amp;"="&amp;O2*VLOOKUP(D4,'Hahmonluonnin askeleet'!B17:C30,2)</f>
        <v>25*10=250</v>
      </c>
      <c r="Q2" s="255"/>
      <c r="R2" s="25"/>
      <c r="S2" s="753" t="s">
        <v>1997</v>
      </c>
      <c r="T2" s="24"/>
      <c r="U2" s="24"/>
      <c r="V2" s="24"/>
      <c r="W2" s="24"/>
      <c r="X2" s="24"/>
      <c r="Y2" s="24"/>
    </row>
    <row r="3" spans="1:25">
      <c r="A3" s="24"/>
      <c r="B3" s="366" t="s">
        <v>1291</v>
      </c>
      <c r="C3" s="24"/>
      <c r="D3" s="209" t="s">
        <v>3</v>
      </c>
      <c r="E3" s="209"/>
      <c r="F3" s="209"/>
      <c r="G3" s="987" t="s">
        <v>1</v>
      </c>
      <c r="H3" s="987"/>
      <c r="I3" s="987"/>
      <c r="J3" s="209"/>
      <c r="K3" s="209"/>
      <c r="L3" s="24"/>
      <c r="M3" s="366" t="s">
        <v>1304</v>
      </c>
      <c r="N3" s="24"/>
      <c r="O3" s="209" t="s">
        <v>1314</v>
      </c>
      <c r="P3" s="209"/>
      <c r="Q3" s="209"/>
      <c r="R3" s="209"/>
      <c r="S3" s="209"/>
      <c r="T3" s="24"/>
      <c r="U3" s="24"/>
      <c r="V3" s="24"/>
      <c r="W3" s="24"/>
      <c r="X3" s="24"/>
      <c r="Y3" s="24"/>
    </row>
    <row r="4" spans="1:25">
      <c r="A4" s="24"/>
      <c r="B4" s="366" t="s">
        <v>165</v>
      </c>
      <c r="C4" s="24"/>
      <c r="D4" s="987" t="s">
        <v>167</v>
      </c>
      <c r="E4" s="987"/>
      <c r="F4" s="987"/>
      <c r="G4" s="752" t="s">
        <v>182</v>
      </c>
      <c r="H4" s="752"/>
      <c r="I4" s="693"/>
      <c r="J4" s="693"/>
      <c r="K4" s="693"/>
      <c r="L4" s="24"/>
      <c r="M4" s="366" t="s">
        <v>1297</v>
      </c>
      <c r="N4" s="24"/>
      <c r="O4" s="987" t="s">
        <v>43</v>
      </c>
      <c r="P4" s="987"/>
      <c r="Q4" s="987"/>
      <c r="R4" s="987"/>
      <c r="S4" s="24"/>
      <c r="T4" s="24"/>
      <c r="U4" s="24"/>
      <c r="V4" s="24"/>
      <c r="W4" s="24"/>
      <c r="X4" s="24"/>
      <c r="Y4" s="24"/>
    </row>
    <row r="5" spans="1:25">
      <c r="A5" s="24"/>
      <c r="B5" s="365" t="s">
        <v>1643</v>
      </c>
      <c r="C5" s="24"/>
      <c r="D5" s="209" t="s">
        <v>1961</v>
      </c>
      <c r="E5" s="209"/>
      <c r="F5" s="209"/>
      <c r="G5" s="209" t="s">
        <v>85</v>
      </c>
      <c r="H5" s="751">
        <v>4</v>
      </c>
      <c r="I5" s="751"/>
      <c r="J5" s="751"/>
      <c r="K5" s="751"/>
      <c r="L5" s="24"/>
      <c r="M5" s="366" t="s">
        <v>1305</v>
      </c>
      <c r="N5" s="24"/>
      <c r="O5" s="987" t="s">
        <v>578</v>
      </c>
      <c r="P5" s="987"/>
      <c r="Q5" s="987"/>
      <c r="R5" s="987"/>
      <c r="S5" s="987"/>
      <c r="T5" s="24"/>
      <c r="U5" s="24"/>
      <c r="V5" s="24"/>
      <c r="W5" s="24"/>
      <c r="X5" s="24"/>
      <c r="Y5" s="24"/>
    </row>
    <row r="6" spans="1:25" ht="15" thickBot="1">
      <c r="A6" s="24"/>
      <c r="B6" s="26"/>
      <c r="C6" s="26"/>
      <c r="D6" s="400"/>
      <c r="E6" s="258"/>
      <c r="F6" s="258"/>
      <c r="G6" s="26"/>
      <c r="H6" s="26"/>
      <c r="I6" s="26"/>
      <c r="J6" s="26"/>
      <c r="K6" s="26"/>
      <c r="L6" s="26"/>
      <c r="M6" s="26"/>
      <c r="N6" s="26"/>
      <c r="O6" s="26"/>
      <c r="P6" s="26"/>
      <c r="Q6" s="26"/>
      <c r="R6" s="26"/>
      <c r="S6" s="26"/>
      <c r="T6" s="24"/>
      <c r="U6" s="24"/>
      <c r="V6" s="24"/>
      <c r="W6" s="24"/>
      <c r="X6" s="621"/>
      <c r="Y6" s="24"/>
    </row>
    <row r="7" spans="1:25">
      <c r="A7" s="24"/>
      <c r="B7" s="711" t="s">
        <v>82</v>
      </c>
      <c r="C7" s="27"/>
      <c r="D7" s="27"/>
      <c r="E7" s="27"/>
      <c r="F7" s="27"/>
      <c r="G7" s="27"/>
      <c r="H7" s="27"/>
      <c r="I7" s="27"/>
      <c r="J7" s="27"/>
      <c r="K7" s="27"/>
      <c r="L7" s="27"/>
      <c r="M7" s="27"/>
      <c r="N7" s="27"/>
      <c r="O7" s="27"/>
      <c r="P7" s="27"/>
      <c r="Q7" s="27"/>
      <c r="R7" s="27"/>
      <c r="S7" s="712"/>
      <c r="T7" s="24"/>
      <c r="U7" s="24"/>
      <c r="V7" s="24"/>
      <c r="W7" s="24"/>
      <c r="X7" s="621"/>
      <c r="Y7" s="24"/>
    </row>
    <row r="8" spans="1:25">
      <c r="A8" s="24"/>
      <c r="B8" s="713" t="s">
        <v>2358</v>
      </c>
      <c r="C8" s="436"/>
      <c r="D8" s="436"/>
      <c r="E8" s="437" t="s">
        <v>1296</v>
      </c>
      <c r="F8" s="437"/>
      <c r="G8" s="714">
        <f>LOOKUP(E8,Iltasatu_taulukot!$K$15:$L$17)</f>
        <v>4</v>
      </c>
      <c r="H8" s="678" t="s">
        <v>2359</v>
      </c>
      <c r="I8" s="436"/>
      <c r="J8" s="436"/>
      <c r="K8" s="437" t="s">
        <v>1171</v>
      </c>
      <c r="L8" s="436"/>
      <c r="M8" s="714">
        <f>LOOKUP(K8,Iltasatu_taulukot!$K$15:$L$17)</f>
        <v>5</v>
      </c>
      <c r="N8" s="678" t="s">
        <v>2360</v>
      </c>
      <c r="O8" s="436"/>
      <c r="P8" s="436"/>
      <c r="Q8" s="437" t="s">
        <v>95</v>
      </c>
      <c r="R8" s="436"/>
      <c r="S8" s="395">
        <f>LOOKUP(Q8,Iltasatu_taulukot!$K$15:$L$17)</f>
        <v>3</v>
      </c>
      <c r="T8" s="24"/>
      <c r="U8" s="24"/>
      <c r="V8" s="24"/>
      <c r="W8" s="24"/>
      <c r="X8" s="621"/>
      <c r="Y8" s="24"/>
    </row>
    <row r="9" spans="1:25">
      <c r="A9" s="24"/>
      <c r="B9" s="1003" t="s">
        <v>46</v>
      </c>
      <c r="C9" s="1004"/>
      <c r="D9" s="1004"/>
      <c r="E9" s="436"/>
      <c r="F9" s="678"/>
      <c r="G9" s="672" t="s">
        <v>1337</v>
      </c>
      <c r="H9" s="1004" t="s">
        <v>46</v>
      </c>
      <c r="I9" s="1004"/>
      <c r="J9" s="1004"/>
      <c r="K9" s="436"/>
      <c r="L9" s="436"/>
      <c r="M9" s="672" t="s">
        <v>1337</v>
      </c>
      <c r="N9" s="1004" t="s">
        <v>49</v>
      </c>
      <c r="O9" s="1004"/>
      <c r="P9" s="1004"/>
      <c r="Q9" s="677"/>
      <c r="R9" s="677"/>
      <c r="S9" s="393" t="s">
        <v>1337</v>
      </c>
      <c r="T9" s="24"/>
      <c r="U9" s="24"/>
      <c r="V9" s="24"/>
      <c r="W9" s="24"/>
      <c r="X9" s="621"/>
      <c r="Y9" s="24"/>
    </row>
    <row r="10" spans="1:25">
      <c r="A10" s="24"/>
      <c r="B10" s="387" t="s">
        <v>1312</v>
      </c>
      <c r="C10" s="646"/>
      <c r="D10" s="646"/>
      <c r="E10" s="25"/>
      <c r="F10" s="367"/>
      <c r="G10" s="392" t="s">
        <v>1336</v>
      </c>
      <c r="H10" s="646" t="s">
        <v>1323</v>
      </c>
      <c r="I10" s="646"/>
      <c r="J10" s="646"/>
      <c r="K10" s="25"/>
      <c r="L10" s="25"/>
      <c r="M10" s="392" t="s">
        <v>1336</v>
      </c>
      <c r="N10" s="646" t="s">
        <v>164</v>
      </c>
      <c r="O10" s="646"/>
      <c r="P10" s="646"/>
      <c r="Q10" s="646"/>
      <c r="R10" s="646"/>
      <c r="S10" s="394" t="s">
        <v>1336</v>
      </c>
      <c r="T10" s="24"/>
      <c r="U10" s="24"/>
      <c r="V10" s="24"/>
      <c r="W10" s="24"/>
      <c r="X10" s="621"/>
      <c r="Y10" s="24"/>
    </row>
    <row r="11" spans="1:25">
      <c r="A11" s="24"/>
      <c r="B11" s="706" t="str">
        <f>VLOOKUP(G8+Y14,Iltasatu_taulukot!$H$2:$K$11,3)</f>
        <v>uskomaton</v>
      </c>
      <c r="C11" s="774"/>
      <c r="D11" s="732"/>
      <c r="E11" s="710"/>
      <c r="F11" s="682"/>
      <c r="G11" s="708" t="str">
        <f>"("&amp;VLOOKUP(G8+Y14-1,Iltasatu_taulukot!$H$2:$K$11,3)&amp;", "&amp;VLOOKUP(G8+Y14-2,Iltasatu_taulukot!$H$2:$K$11,3)&amp;")"</f>
        <v>(loistava, erinomainen)</v>
      </c>
      <c r="H11" s="705" t="str">
        <f>VLOOKUP(M8+Y14,Iltasatu_taulukot!$H$2:$K$11,3)</f>
        <v>legendaarinen</v>
      </c>
      <c r="I11" s="772"/>
      <c r="J11" s="732"/>
      <c r="K11" s="675"/>
      <c r="L11" s="682"/>
      <c r="M11" s="707" t="str">
        <f>"("&amp;VLOOKUP(M8+Y14-1,Iltasatu_taulukot!$H$2:$K$11,3)&amp;", "&amp;VLOOKUP(M8+Y14-2,Iltasatu_taulukot!$H$2:$K$11,3)&amp;")"</f>
        <v>(uskomaton, loistava)</v>
      </c>
      <c r="N11" s="772" t="str">
        <f>VLOOKUP(S8+Y14,Iltasatu_taulukot!$H$2:$K$11,3)</f>
        <v>loistava</v>
      </c>
      <c r="O11" s="772"/>
      <c r="P11" s="732"/>
      <c r="Q11" s="710"/>
      <c r="R11" s="676"/>
      <c r="S11" s="715" t="str">
        <f>"("&amp;VLOOKUP(S8+Y14-1,Iltasatu_taulukot!$H$2:$K$11,3)&amp;", "&amp;VLOOKUP(Y14+S8-2,Iltasatu_taulukot!$H$2:$K$11,3)&amp;")"</f>
        <v>(erinomainen, tavallinen)</v>
      </c>
      <c r="T11" s="24"/>
      <c r="U11" s="24"/>
      <c r="V11" s="24"/>
      <c r="W11" s="24"/>
      <c r="X11" s="621"/>
      <c r="Y11" s="24"/>
    </row>
    <row r="12" spans="1:25">
      <c r="A12" s="24"/>
      <c r="B12" s="716" t="s">
        <v>7</v>
      </c>
      <c r="C12" s="679"/>
      <c r="D12" s="680"/>
      <c r="E12" s="680"/>
      <c r="F12" s="680"/>
      <c r="G12" s="681"/>
      <c r="H12" s="680"/>
      <c r="I12" s="680"/>
      <c r="J12" s="680"/>
      <c r="K12" s="680"/>
      <c r="L12" s="680"/>
      <c r="M12" s="680"/>
      <c r="N12" s="680"/>
      <c r="O12" s="680"/>
      <c r="P12" s="680"/>
      <c r="Q12" s="680"/>
      <c r="R12" s="680"/>
      <c r="S12" s="717"/>
      <c r="T12" s="24"/>
      <c r="U12" s="24"/>
      <c r="V12" s="24"/>
      <c r="W12" s="24"/>
      <c r="X12" s="621"/>
      <c r="Y12" s="24"/>
    </row>
    <row r="13" spans="1:25" ht="15" customHeight="1">
      <c r="A13" s="24"/>
      <c r="B13" s="989" t="s">
        <v>1068</v>
      </c>
      <c r="C13" s="990"/>
      <c r="D13" s="990"/>
      <c r="E13" s="990"/>
      <c r="F13" s="990"/>
      <c r="G13" s="990"/>
      <c r="H13" s="990"/>
      <c r="I13" s="990"/>
      <c r="J13" s="990"/>
      <c r="K13" s="990"/>
      <c r="L13" s="990"/>
      <c r="M13" s="990"/>
      <c r="N13" s="990"/>
      <c r="O13" s="990"/>
      <c r="P13" s="990"/>
      <c r="Q13" s="990"/>
      <c r="R13" s="990"/>
      <c r="S13" s="1005"/>
      <c r="T13" s="24"/>
      <c r="U13" s="24"/>
      <c r="V13" s="24"/>
      <c r="W13" s="24"/>
      <c r="X13" s="621"/>
      <c r="Y13" s="24"/>
    </row>
    <row r="14" spans="1:25" ht="15.6">
      <c r="A14" s="24"/>
      <c r="B14" s="991"/>
      <c r="C14" s="992"/>
      <c r="D14" s="992"/>
      <c r="E14" s="992"/>
      <c r="F14" s="992"/>
      <c r="G14" s="992"/>
      <c r="H14" s="992"/>
      <c r="I14" s="992"/>
      <c r="J14" s="992"/>
      <c r="K14" s="992"/>
      <c r="L14" s="992"/>
      <c r="M14" s="992"/>
      <c r="N14" s="992"/>
      <c r="O14" s="992"/>
      <c r="P14" s="992"/>
      <c r="Q14" s="992"/>
      <c r="R14" s="992"/>
      <c r="S14" s="993"/>
      <c r="T14" s="24"/>
      <c r="U14" s="379" t="s">
        <v>506</v>
      </c>
      <c r="V14" s="379"/>
      <c r="W14" s="379"/>
      <c r="X14" s="673"/>
      <c r="Y14" s="396">
        <v>1</v>
      </c>
    </row>
    <row r="15" spans="1:25" ht="15" thickBot="1">
      <c r="A15" s="24"/>
      <c r="B15" s="933" t="s">
        <v>1311</v>
      </c>
      <c r="C15" s="934"/>
      <c r="D15" s="935"/>
      <c r="E15" s="935"/>
      <c r="F15" s="935"/>
      <c r="G15" s="936"/>
      <c r="H15" s="935"/>
      <c r="I15" s="935"/>
      <c r="J15" s="935"/>
      <c r="K15" s="935"/>
      <c r="L15" s="935"/>
      <c r="M15" s="935"/>
      <c r="N15" s="935"/>
      <c r="O15" s="935"/>
      <c r="P15" s="935"/>
      <c r="Q15" s="935"/>
      <c r="R15" s="935"/>
      <c r="S15" s="937"/>
      <c r="T15" s="24"/>
      <c r="U15" s="690" t="s">
        <v>51</v>
      </c>
      <c r="V15" s="24"/>
      <c r="W15" s="24"/>
      <c r="X15" s="621"/>
      <c r="Y15" s="643" t="s">
        <v>13</v>
      </c>
    </row>
    <row r="16" spans="1:25" ht="14.4" customHeight="1">
      <c r="A16" s="24"/>
      <c r="B16" s="1114" t="s">
        <v>2383</v>
      </c>
      <c r="C16" s="1115"/>
      <c r="D16" s="1115"/>
      <c r="E16" s="1115"/>
      <c r="F16" s="1115"/>
      <c r="G16" s="1115"/>
      <c r="H16" s="1115"/>
      <c r="I16" s="1115"/>
      <c r="J16" s="1115"/>
      <c r="K16" s="1115"/>
      <c r="L16" s="1115"/>
      <c r="M16" s="1115"/>
      <c r="N16" s="1115"/>
      <c r="O16" s="1115"/>
      <c r="P16" s="1115"/>
      <c r="Q16" s="1115"/>
      <c r="R16" s="1115"/>
      <c r="S16" s="1116"/>
      <c r="T16" s="24"/>
      <c r="U16" s="690" t="s">
        <v>1334</v>
      </c>
      <c r="V16" s="24"/>
      <c r="W16" s="24"/>
      <c r="X16" s="621"/>
      <c r="Y16" s="643" t="s">
        <v>95</v>
      </c>
    </row>
    <row r="17" spans="1:39" ht="15" thickBot="1">
      <c r="A17" s="24"/>
      <c r="B17" s="1117"/>
      <c r="C17" s="1118"/>
      <c r="D17" s="1118"/>
      <c r="E17" s="1118"/>
      <c r="F17" s="1118"/>
      <c r="G17" s="1118"/>
      <c r="H17" s="1118"/>
      <c r="I17" s="1118"/>
      <c r="J17" s="1118"/>
      <c r="K17" s="1118"/>
      <c r="L17" s="1118"/>
      <c r="M17" s="1118"/>
      <c r="N17" s="1118"/>
      <c r="O17" s="1118"/>
      <c r="P17" s="1118"/>
      <c r="Q17" s="1118"/>
      <c r="R17" s="1118"/>
      <c r="S17" s="1119"/>
      <c r="T17" s="24"/>
      <c r="U17" s="690" t="s">
        <v>56</v>
      </c>
      <c r="V17" s="24"/>
      <c r="W17" s="24"/>
      <c r="X17" s="621"/>
      <c r="Y17" s="643" t="s">
        <v>13</v>
      </c>
    </row>
    <row r="18" spans="1:39">
      <c r="A18" s="24"/>
      <c r="B18" s="26"/>
      <c r="C18" s="26"/>
      <c r="D18" s="26"/>
      <c r="E18" s="258"/>
      <c r="F18" s="258"/>
      <c r="G18" s="26"/>
      <c r="H18" s="26"/>
      <c r="I18" s="26"/>
      <c r="J18" s="26"/>
      <c r="K18" s="26"/>
      <c r="L18" s="26"/>
      <c r="M18" s="26"/>
      <c r="N18" s="26"/>
      <c r="O18" s="26"/>
      <c r="P18" s="26"/>
      <c r="Q18" s="26"/>
      <c r="R18" s="26"/>
      <c r="S18" s="26"/>
      <c r="T18" s="24"/>
      <c r="U18" s="690" t="s">
        <v>57</v>
      </c>
      <c r="V18" s="24"/>
      <c r="W18" s="24"/>
      <c r="X18" s="621"/>
      <c r="Y18" s="643" t="s">
        <v>13</v>
      </c>
    </row>
    <row r="19" spans="1:39" ht="14.4" customHeight="1">
      <c r="A19" s="24"/>
      <c r="B19" s="368" t="s">
        <v>672</v>
      </c>
      <c r="C19" s="25"/>
      <c r="D19" s="25"/>
      <c r="E19" s="25"/>
      <c r="F19" s="25"/>
      <c r="G19" s="750"/>
      <c r="H19" s="25"/>
      <c r="I19" s="25"/>
      <c r="J19" s="24"/>
      <c r="K19" s="368" t="s">
        <v>641</v>
      </c>
      <c r="L19" s="25"/>
      <c r="M19" s="25"/>
      <c r="N19" s="25"/>
      <c r="O19" s="25"/>
      <c r="P19" s="25"/>
      <c r="Q19" s="25"/>
      <c r="R19" s="25"/>
      <c r="S19" s="25"/>
      <c r="T19" s="24"/>
      <c r="U19" s="691" t="s">
        <v>88</v>
      </c>
      <c r="V19" s="25"/>
      <c r="W19" s="25"/>
      <c r="X19" s="255"/>
      <c r="Y19" s="249" t="s">
        <v>13</v>
      </c>
    </row>
    <row r="20" spans="1:39">
      <c r="A20" s="24"/>
      <c r="B20" s="996" t="s">
        <v>9</v>
      </c>
      <c r="C20" s="996"/>
      <c r="D20" s="996"/>
      <c r="E20" s="996"/>
      <c r="F20" s="24"/>
      <c r="G20" s="8" t="s">
        <v>497</v>
      </c>
      <c r="H20" s="24"/>
      <c r="I20" s="24"/>
      <c r="J20" s="24"/>
      <c r="K20" s="24" t="str">
        <f>LOOKUP(G3,'Hahmonluonnin askeleet'!L3:M10)</f>
        <v>Soitin, kevyt ase ja haarniska</v>
      </c>
      <c r="L20" s="24"/>
      <c r="M20" s="24"/>
      <c r="N20" s="24"/>
      <c r="O20" s="24"/>
      <c r="P20" s="24"/>
      <c r="Q20" s="24"/>
      <c r="R20" s="24"/>
      <c r="S20" s="24"/>
      <c r="T20" s="24"/>
      <c r="U20" s="262" t="s">
        <v>1958</v>
      </c>
      <c r="V20" s="24"/>
      <c r="W20" s="24"/>
      <c r="X20" s="621"/>
      <c r="Y20" s="24"/>
    </row>
    <row r="21" spans="1:39" ht="15" customHeight="1">
      <c r="A21" s="24"/>
      <c r="B21" s="996" t="s">
        <v>8</v>
      </c>
      <c r="C21" s="996"/>
      <c r="D21" s="996"/>
      <c r="E21" s="996"/>
      <c r="F21" s="24"/>
      <c r="G21" s="969" t="s">
        <v>13</v>
      </c>
      <c r="H21" s="24"/>
      <c r="I21" s="24" t="s">
        <v>2354</v>
      </c>
      <c r="J21" s="24"/>
      <c r="K21" s="24" t="s">
        <v>1317</v>
      </c>
      <c r="L21" s="24"/>
      <c r="M21" s="24"/>
      <c r="N21" s="24"/>
      <c r="O21" s="24"/>
      <c r="P21" s="24"/>
      <c r="Q21" s="24"/>
      <c r="R21" s="232"/>
      <c r="S21" s="24"/>
      <c r="T21" s="24"/>
      <c r="U21" s="24" t="s">
        <v>1335</v>
      </c>
      <c r="V21" s="24"/>
      <c r="W21" s="24"/>
      <c r="X21" s="391"/>
      <c r="Y21" s="391" t="s">
        <v>690</v>
      </c>
    </row>
    <row r="22" spans="1:39">
      <c r="A22" s="24"/>
      <c r="B22" s="996" t="s">
        <v>438</v>
      </c>
      <c r="C22" s="996"/>
      <c r="D22" s="996"/>
      <c r="E22" s="996"/>
      <c r="F22" s="24"/>
      <c r="G22" s="723" t="s">
        <v>5</v>
      </c>
      <c r="H22" s="24"/>
      <c r="I22" s="24"/>
      <c r="J22" s="24"/>
      <c r="K22" s="24" t="s">
        <v>2016</v>
      </c>
      <c r="L22" s="24"/>
      <c r="M22" s="24"/>
      <c r="N22" s="24" t="s">
        <v>2017</v>
      </c>
      <c r="O22" s="24"/>
      <c r="P22" s="24"/>
      <c r="Q22" s="24"/>
      <c r="R22" s="24"/>
      <c r="S22" s="24"/>
      <c r="T22" s="24"/>
      <c r="U22" s="24" t="s">
        <v>1324</v>
      </c>
      <c r="V22" s="24"/>
      <c r="W22" s="24"/>
      <c r="X22" s="391"/>
      <c r="Y22" s="391" t="s">
        <v>690</v>
      </c>
    </row>
    <row r="23" spans="1:39" ht="15" thickBot="1">
      <c r="A23" s="24"/>
      <c r="B23" s="25"/>
      <c r="C23" s="25"/>
      <c r="D23" s="25"/>
      <c r="E23" s="25"/>
      <c r="F23" s="25"/>
      <c r="G23" s="25"/>
      <c r="H23" s="25"/>
      <c r="I23" s="25"/>
      <c r="J23" s="25"/>
      <c r="K23" s="25"/>
      <c r="L23" s="25"/>
      <c r="M23" s="25"/>
      <c r="N23" s="25"/>
      <c r="O23" s="25"/>
      <c r="P23" s="25"/>
      <c r="Q23" s="25"/>
      <c r="R23" s="249"/>
      <c r="S23" s="25"/>
      <c r="T23" s="24"/>
      <c r="U23" s="25" t="s">
        <v>1815</v>
      </c>
      <c r="V23" s="25"/>
      <c r="W23" s="25"/>
      <c r="X23" s="674"/>
      <c r="Y23" s="674" t="s">
        <v>1955</v>
      </c>
    </row>
    <row r="24" spans="1:39" ht="15" thickBot="1">
      <c r="A24" s="24"/>
      <c r="B24" s="732" t="s">
        <v>2321</v>
      </c>
      <c r="C24" s="732"/>
      <c r="D24" s="681" t="s">
        <v>186</v>
      </c>
      <c r="E24" s="732"/>
      <c r="F24" s="733" t="str">
        <f>LOOKUP(G8+$Y$14,Iltasatu_taulukot!$X$25:$Y$34)</f>
        <v>ppppp</v>
      </c>
      <c r="G24" s="732"/>
      <c r="H24" s="732"/>
      <c r="I24" s="681" t="s">
        <v>531</v>
      </c>
      <c r="J24" s="732"/>
      <c r="K24" s="732"/>
      <c r="L24" s="733" t="str">
        <f>LOOKUP(M8+$Y$14,Iltasatu_taulukot!$X$25:$Y$34)</f>
        <v>pppppp</v>
      </c>
      <c r="M24" s="734"/>
      <c r="N24" s="732"/>
      <c r="O24" s="732"/>
      <c r="P24" s="932" t="s">
        <v>2293</v>
      </c>
      <c r="Q24" s="733" t="str">
        <f>LOOKUP(S8+$Y$14,Iltasatu_taulukot!$X$25:$Y$34)</f>
        <v>pppp</v>
      </c>
      <c r="R24" s="732"/>
      <c r="S24" s="732"/>
      <c r="T24" s="24"/>
      <c r="U24" s="326" t="s">
        <v>1315</v>
      </c>
      <c r="V24" s="312"/>
      <c r="W24" s="312"/>
      <c r="X24" s="322"/>
      <c r="Y24" s="332" t="s">
        <v>0</v>
      </c>
    </row>
    <row r="25" spans="1:39" ht="15.6">
      <c r="A25" s="24"/>
      <c r="B25" s="372" t="s">
        <v>1318</v>
      </c>
      <c r="C25" s="371"/>
      <c r="D25" s="371"/>
      <c r="E25" s="371"/>
      <c r="F25" s="371"/>
      <c r="G25" s="371"/>
      <c r="H25" s="371"/>
      <c r="I25" s="371"/>
      <c r="J25" s="371"/>
      <c r="K25" s="371"/>
      <c r="L25" s="371"/>
      <c r="M25" s="371"/>
      <c r="N25" s="371"/>
      <c r="O25" s="371"/>
      <c r="P25" s="371"/>
      <c r="Q25" s="371"/>
      <c r="R25" s="375"/>
      <c r="S25" s="378" t="s">
        <v>508</v>
      </c>
      <c r="T25" s="24"/>
      <c r="U25" s="333" t="s">
        <v>1316</v>
      </c>
      <c r="V25" s="27"/>
      <c r="W25" s="436"/>
      <c r="X25" s="621"/>
      <c r="Y25" s="335">
        <v>0</v>
      </c>
    </row>
    <row r="26" spans="1:39" ht="15.6">
      <c r="A26" s="24"/>
      <c r="B26" s="319">
        <v>1</v>
      </c>
      <c r="C26" s="339" t="s">
        <v>1320</v>
      </c>
      <c r="D26" s="318"/>
      <c r="E26" s="318"/>
      <c r="F26" s="318"/>
      <c r="G26" s="318"/>
      <c r="H26" s="318"/>
      <c r="I26" s="318"/>
      <c r="J26" s="318"/>
      <c r="K26" s="318"/>
      <c r="L26" s="318"/>
      <c r="M26" s="318"/>
      <c r="N26" s="318"/>
      <c r="O26" s="318"/>
      <c r="P26" s="318"/>
      <c r="Q26" s="318">
        <v>-1</v>
      </c>
      <c r="R26" s="376"/>
      <c r="S26" s="282" t="s">
        <v>1322</v>
      </c>
      <c r="T26" s="24"/>
      <c r="U26" s="334" t="s">
        <v>1288</v>
      </c>
      <c r="V26" s="24"/>
      <c r="W26" s="24"/>
      <c r="X26" s="621"/>
      <c r="Y26" s="336">
        <v>1</v>
      </c>
    </row>
    <row r="27" spans="1:39" ht="15" thickBot="1">
      <c r="A27" s="24"/>
      <c r="B27" s="319">
        <v>2</v>
      </c>
      <c r="C27" s="339" t="s">
        <v>1321</v>
      </c>
      <c r="D27" s="318"/>
      <c r="E27" s="318"/>
      <c r="F27" s="318"/>
      <c r="G27" s="318"/>
      <c r="H27" s="318"/>
      <c r="I27" s="318"/>
      <c r="J27" s="318"/>
      <c r="K27" s="318"/>
      <c r="L27" s="318"/>
      <c r="M27" s="318"/>
      <c r="N27" s="318"/>
      <c r="O27" s="318"/>
      <c r="P27" s="318"/>
      <c r="Q27" s="318">
        <v>-2</v>
      </c>
      <c r="R27" s="376"/>
      <c r="S27" s="282" t="s">
        <v>24</v>
      </c>
      <c r="T27" s="24"/>
      <c r="U27" s="337" t="s">
        <v>1289</v>
      </c>
      <c r="V27" s="32"/>
      <c r="W27" s="32"/>
      <c r="X27" s="688"/>
      <c r="Y27" s="338">
        <v>2</v>
      </c>
    </row>
    <row r="28" spans="1:39" ht="15" thickBot="1">
      <c r="A28" s="24"/>
      <c r="B28" s="319">
        <v>3</v>
      </c>
      <c r="C28" s="340" t="s">
        <v>11</v>
      </c>
      <c r="D28" s="320"/>
      <c r="E28" s="320"/>
      <c r="F28" s="320"/>
      <c r="G28" s="320"/>
      <c r="H28" s="320"/>
      <c r="I28" s="320"/>
      <c r="J28" s="320"/>
      <c r="K28" s="320"/>
      <c r="L28" s="320"/>
      <c r="M28" s="320"/>
      <c r="N28" s="320"/>
      <c r="O28" s="320"/>
      <c r="P28" s="320"/>
      <c r="Q28" s="320">
        <v>-3</v>
      </c>
      <c r="R28" s="376"/>
      <c r="S28" s="282" t="s">
        <v>25</v>
      </c>
      <c r="T28" s="24"/>
      <c r="U28" s="401" t="s">
        <v>14</v>
      </c>
      <c r="V28" s="315"/>
      <c r="W28" s="315"/>
      <c r="X28" s="317"/>
      <c r="Y28" s="402" t="s">
        <v>0</v>
      </c>
      <c r="AA28" s="24"/>
      <c r="AG28" s="24"/>
    </row>
    <row r="29" spans="1:39" ht="15.6">
      <c r="A29" s="24"/>
      <c r="B29" s="321">
        <v>4</v>
      </c>
      <c r="C29" s="340" t="s">
        <v>92</v>
      </c>
      <c r="D29" s="320"/>
      <c r="E29" s="320"/>
      <c r="F29" s="320"/>
      <c r="G29" s="320"/>
      <c r="H29" s="320"/>
      <c r="I29" s="320"/>
      <c r="J29" s="320"/>
      <c r="K29" s="320"/>
      <c r="L29" s="320"/>
      <c r="M29" s="320"/>
      <c r="N29" s="320"/>
      <c r="O29" s="320"/>
      <c r="P29" s="320"/>
      <c r="Q29" s="320">
        <v>-4</v>
      </c>
      <c r="R29" s="376"/>
      <c r="S29" s="282" t="s">
        <v>92</v>
      </c>
      <c r="T29" s="24"/>
      <c r="U29" s="333" t="s">
        <v>1335</v>
      </c>
      <c r="V29" s="27"/>
      <c r="W29" s="27"/>
      <c r="X29" s="689"/>
      <c r="Y29" s="335">
        <v>1</v>
      </c>
      <c r="AA29" s="24"/>
      <c r="AG29" s="24"/>
    </row>
    <row r="30" spans="1:39" ht="16.2" thickBot="1">
      <c r="A30" s="24"/>
      <c r="B30" s="24"/>
      <c r="C30" s="24"/>
      <c r="D30" s="24"/>
      <c r="E30" s="24"/>
      <c r="F30" s="24"/>
      <c r="G30" s="24"/>
      <c r="H30" s="24"/>
      <c r="I30" s="24"/>
      <c r="J30" s="24"/>
      <c r="K30" s="24"/>
      <c r="L30" s="24"/>
      <c r="M30" s="24"/>
      <c r="N30" s="24"/>
      <c r="O30" s="24"/>
      <c r="P30" s="24"/>
      <c r="Q30" s="24"/>
      <c r="R30" s="24"/>
      <c r="S30" s="24"/>
      <c r="T30" s="24"/>
      <c r="U30" s="403" t="s">
        <v>1324</v>
      </c>
      <c r="V30" s="32"/>
      <c r="W30" s="32"/>
      <c r="X30" s="688"/>
      <c r="Y30" s="341">
        <v>1</v>
      </c>
      <c r="AA30" s="24"/>
      <c r="AG30" s="24"/>
    </row>
    <row r="31" spans="1:39" ht="15" thickBot="1">
      <c r="A31" s="24"/>
      <c r="B31" s="373" t="s">
        <v>1319</v>
      </c>
      <c r="C31" s="276"/>
      <c r="D31" s="276"/>
      <c r="E31" s="276"/>
      <c r="F31" s="276"/>
      <c r="G31" s="276"/>
      <c r="H31" s="276"/>
      <c r="I31" s="276"/>
      <c r="J31" s="276"/>
      <c r="K31" s="276"/>
      <c r="L31" s="276"/>
      <c r="M31" s="276"/>
      <c r="N31" s="276"/>
      <c r="O31" s="276"/>
      <c r="P31" s="276"/>
      <c r="Q31" s="276"/>
      <c r="R31" s="375"/>
      <c r="S31" s="378" t="s">
        <v>508</v>
      </c>
      <c r="T31" s="24"/>
      <c r="U31" s="326" t="s">
        <v>671</v>
      </c>
      <c r="V31" s="322" t="s">
        <v>0</v>
      </c>
      <c r="W31" s="312"/>
      <c r="X31" s="326" t="s">
        <v>671</v>
      </c>
      <c r="Y31" s="763" t="s">
        <v>0</v>
      </c>
      <c r="AA31" s="24"/>
      <c r="AG31" s="24"/>
      <c r="AH31" s="24"/>
      <c r="AI31" s="881"/>
      <c r="AJ31" s="882"/>
      <c r="AK31" s="883"/>
      <c r="AL31" s="884"/>
      <c r="AM31" s="885"/>
    </row>
    <row r="32" spans="1:39" ht="15.6">
      <c r="A32" s="24"/>
      <c r="B32" s="319">
        <v>1</v>
      </c>
      <c r="C32" s="339" t="s">
        <v>1320</v>
      </c>
      <c r="D32" s="318"/>
      <c r="E32" s="318"/>
      <c r="F32" s="318"/>
      <c r="G32" s="318"/>
      <c r="H32" s="318"/>
      <c r="I32" s="318"/>
      <c r="J32" s="318"/>
      <c r="K32" s="318"/>
      <c r="L32" s="318"/>
      <c r="M32" s="318"/>
      <c r="N32" s="318"/>
      <c r="O32" s="318"/>
      <c r="P32" s="318"/>
      <c r="Q32" s="318">
        <v>-1</v>
      </c>
      <c r="R32" s="376"/>
      <c r="S32" s="282" t="s">
        <v>1322</v>
      </c>
      <c r="T32" s="24"/>
      <c r="U32" s="764">
        <v>3</v>
      </c>
      <c r="V32" s="765">
        <v>1</v>
      </c>
      <c r="W32" s="939"/>
      <c r="X32" s="764">
        <v>15</v>
      </c>
      <c r="Y32" s="765">
        <v>4</v>
      </c>
      <c r="AA32" s="24"/>
      <c r="AG32" s="24"/>
      <c r="AH32" s="24"/>
      <c r="AI32" s="886"/>
      <c r="AJ32" s="886"/>
      <c r="AK32" s="886"/>
      <c r="AL32" s="886"/>
      <c r="AM32" s="887"/>
    </row>
    <row r="33" spans="1:39" ht="15.6">
      <c r="A33" s="24"/>
      <c r="B33" s="319">
        <v>2</v>
      </c>
      <c r="C33" s="339" t="s">
        <v>1321</v>
      </c>
      <c r="D33" s="318"/>
      <c r="E33" s="25"/>
      <c r="F33" s="318"/>
      <c r="G33" s="318"/>
      <c r="H33" s="318"/>
      <c r="I33" s="318"/>
      <c r="J33" s="318"/>
      <c r="K33" s="318"/>
      <c r="L33" s="318"/>
      <c r="M33" s="318"/>
      <c r="N33" s="318"/>
      <c r="O33" s="318"/>
      <c r="P33" s="318"/>
      <c r="Q33" s="318">
        <v>-2</v>
      </c>
      <c r="R33" s="376"/>
      <c r="S33" s="282" t="s">
        <v>24</v>
      </c>
      <c r="T33" s="24"/>
      <c r="U33" s="757">
        <v>6</v>
      </c>
      <c r="V33" s="336">
        <v>2</v>
      </c>
      <c r="W33" s="939"/>
      <c r="X33" s="757">
        <v>21</v>
      </c>
      <c r="Y33" s="336">
        <v>5</v>
      </c>
      <c r="AA33" s="24"/>
      <c r="AG33" s="24"/>
      <c r="AH33" s="24"/>
      <c r="AI33" s="24"/>
      <c r="AJ33" s="24"/>
      <c r="AK33" s="24"/>
      <c r="AL33" s="621"/>
      <c r="AM33" s="24"/>
    </row>
    <row r="34" spans="1:39" ht="16.2" thickBot="1">
      <c r="A34" s="24"/>
      <c r="B34" s="321">
        <v>3</v>
      </c>
      <c r="C34" s="340" t="s">
        <v>11</v>
      </c>
      <c r="D34" s="320"/>
      <c r="E34" s="320"/>
      <c r="F34" s="320"/>
      <c r="G34" s="320"/>
      <c r="H34" s="320"/>
      <c r="I34" s="320"/>
      <c r="J34" s="320"/>
      <c r="K34" s="320"/>
      <c r="L34" s="320"/>
      <c r="M34" s="320"/>
      <c r="N34" s="320"/>
      <c r="O34" s="320"/>
      <c r="P34" s="320"/>
      <c r="Q34" s="320">
        <v>-3</v>
      </c>
      <c r="R34" s="376"/>
      <c r="S34" s="282" t="s">
        <v>25</v>
      </c>
      <c r="T34" s="24"/>
      <c r="U34" s="758">
        <v>10</v>
      </c>
      <c r="V34" s="341">
        <v>3</v>
      </c>
      <c r="W34" s="940"/>
      <c r="X34" s="758">
        <v>28</v>
      </c>
      <c r="Y34" s="338">
        <v>6</v>
      </c>
      <c r="AA34" s="24"/>
      <c r="AG34" s="24"/>
    </row>
    <row r="35" spans="1:39" ht="15" thickBot="1">
      <c r="A35" s="24"/>
      <c r="B35" s="24"/>
      <c r="C35" s="24"/>
      <c r="D35" s="24"/>
      <c r="E35" s="24"/>
      <c r="F35" s="24"/>
      <c r="G35" s="24"/>
      <c r="H35" s="24"/>
      <c r="I35" s="24"/>
      <c r="J35" s="24"/>
      <c r="K35" s="24"/>
      <c r="L35" s="24"/>
      <c r="M35" s="24"/>
      <c r="N35" s="24"/>
      <c r="O35" s="24"/>
      <c r="P35" s="24"/>
      <c r="Q35" s="24"/>
      <c r="R35" s="24"/>
      <c r="S35" s="24"/>
      <c r="T35" s="24"/>
      <c r="U35" s="984"/>
      <c r="V35" s="985"/>
      <c r="W35" s="985"/>
      <c r="X35" s="985"/>
      <c r="Y35" s="986"/>
      <c r="AA35" s="24"/>
      <c r="AG35" s="24"/>
    </row>
    <row r="36" spans="1:39">
      <c r="A36" s="24"/>
      <c r="B36" s="374" t="s">
        <v>12</v>
      </c>
      <c r="C36" s="259"/>
      <c r="D36" s="259"/>
      <c r="E36" s="259"/>
      <c r="F36" s="259"/>
      <c r="G36" s="259"/>
      <c r="H36" s="259"/>
      <c r="I36" s="259"/>
      <c r="J36" s="259"/>
      <c r="K36" s="259"/>
      <c r="L36" s="259"/>
      <c r="M36" s="259"/>
      <c r="N36" s="259"/>
      <c r="O36" s="259"/>
      <c r="P36" s="259"/>
      <c r="Q36" s="259"/>
      <c r="R36" s="259"/>
      <c r="S36" s="259"/>
      <c r="T36" s="259"/>
      <c r="U36" s="259"/>
      <c r="V36" s="259"/>
      <c r="W36" s="259"/>
      <c r="X36" s="259"/>
      <c r="Y36" s="259"/>
      <c r="AA36" s="24"/>
      <c r="AG36" s="24"/>
      <c r="AH36" s="24"/>
    </row>
    <row r="37" spans="1:39" ht="14.4" customHeight="1">
      <c r="A37" s="24"/>
      <c r="B37" s="24"/>
      <c r="C37" s="24"/>
      <c r="D37" s="24"/>
      <c r="E37" s="24"/>
      <c r="F37" s="24"/>
      <c r="G37" s="24"/>
      <c r="H37" s="24"/>
      <c r="I37" s="24"/>
      <c r="J37" s="24"/>
      <c r="K37" s="24"/>
      <c r="L37" s="24"/>
      <c r="M37" s="24"/>
      <c r="N37" s="24"/>
      <c r="O37" s="24"/>
      <c r="P37" s="24"/>
      <c r="Q37" s="24"/>
      <c r="R37" s="24"/>
      <c r="S37" s="24"/>
      <c r="T37" s="24"/>
      <c r="U37" s="24"/>
      <c r="V37" s="24"/>
      <c r="W37" s="951"/>
      <c r="X37" s="621"/>
      <c r="Y37" s="24"/>
      <c r="AA37" s="24"/>
      <c r="AB37" s="24"/>
      <c r="AC37" s="24"/>
      <c r="AD37" s="24"/>
      <c r="AE37" s="24"/>
      <c r="AF37" s="24"/>
      <c r="AG37" s="24"/>
      <c r="AH37" s="24"/>
    </row>
    <row r="38" spans="1:39" ht="15" customHeight="1">
      <c r="A38" s="24"/>
      <c r="B38" s="24"/>
      <c r="C38" s="24"/>
      <c r="D38" s="24"/>
      <c r="E38" s="24"/>
      <c r="F38" s="24"/>
      <c r="G38" s="24"/>
      <c r="H38" s="24"/>
      <c r="I38" s="24"/>
      <c r="J38" s="24"/>
      <c r="K38" s="24"/>
      <c r="L38" s="24"/>
      <c r="M38" s="24"/>
      <c r="N38" s="24"/>
      <c r="O38" s="24"/>
      <c r="P38" s="24"/>
      <c r="Q38" s="24"/>
      <c r="R38" s="24"/>
      <c r="S38" s="24"/>
      <c r="T38" s="24"/>
      <c r="U38" s="24"/>
      <c r="V38" s="24"/>
      <c r="W38" s="951"/>
      <c r="X38" s="621"/>
      <c r="Y38" s="24"/>
      <c r="AH38" s="24"/>
    </row>
    <row r="39" spans="1:39" ht="15" customHeight="1">
      <c r="A39" s="24"/>
      <c r="B39" s="24"/>
      <c r="C39" s="24"/>
      <c r="D39" s="24"/>
      <c r="E39" s="24"/>
      <c r="F39" s="24"/>
      <c r="G39" s="24"/>
      <c r="H39" s="24"/>
      <c r="I39" s="24"/>
      <c r="J39" s="24"/>
      <c r="K39" s="24"/>
      <c r="L39" s="24"/>
      <c r="M39" s="24"/>
      <c r="N39" s="24"/>
      <c r="O39" s="24"/>
      <c r="P39" s="24"/>
      <c r="Q39" s="24"/>
      <c r="R39" s="24"/>
      <c r="S39" s="24"/>
      <c r="T39" s="24"/>
      <c r="U39" s="24"/>
      <c r="V39" s="24"/>
      <c r="W39" s="951"/>
      <c r="X39" s="621"/>
      <c r="Y39" s="24"/>
      <c r="AH39" s="24"/>
    </row>
    <row r="40" spans="1:39" ht="15" customHeight="1">
      <c r="A40" s="24"/>
      <c r="B40" s="24"/>
      <c r="C40" s="24"/>
      <c r="D40" s="24"/>
      <c r="E40" s="24"/>
      <c r="F40" s="24"/>
      <c r="G40" s="24"/>
      <c r="H40" s="24"/>
      <c r="I40" s="24"/>
      <c r="J40" s="24"/>
      <c r="K40" s="24"/>
      <c r="L40" s="24"/>
      <c r="M40" s="24"/>
      <c r="N40" s="24"/>
      <c r="O40" s="24"/>
      <c r="P40" s="24"/>
      <c r="Q40" s="24"/>
      <c r="R40" s="24"/>
      <c r="S40" s="24"/>
      <c r="T40" s="24"/>
      <c r="U40" s="24"/>
      <c r="V40" s="24"/>
      <c r="W40" s="24"/>
      <c r="X40" s="621"/>
      <c r="Y40" s="24"/>
      <c r="AH40" s="24"/>
    </row>
    <row r="41" spans="1:39" ht="15.75" customHeight="1">
      <c r="A41" s="24"/>
      <c r="B41" s="24"/>
      <c r="C41" s="24"/>
      <c r="D41" s="24"/>
      <c r="E41" s="24"/>
      <c r="F41" s="24"/>
      <c r="G41" s="24"/>
      <c r="H41" s="24"/>
      <c r="I41" s="24"/>
      <c r="J41" s="24"/>
      <c r="K41" s="24"/>
      <c r="L41" s="24"/>
      <c r="M41" s="24"/>
      <c r="N41" s="24"/>
      <c r="O41" s="24"/>
      <c r="P41" s="24"/>
      <c r="Q41" s="24"/>
      <c r="R41" s="24"/>
      <c r="S41" s="24"/>
      <c r="T41" s="24"/>
      <c r="U41" s="24"/>
      <c r="V41" s="24"/>
      <c r="W41" s="951"/>
      <c r="X41" s="621"/>
      <c r="Y41" s="24"/>
      <c r="AH41" s="24"/>
    </row>
    <row r="42" spans="1:39" ht="15" customHeight="1">
      <c r="A42" s="24"/>
      <c r="B42" s="24"/>
      <c r="C42" s="24"/>
      <c r="D42" s="24"/>
      <c r="E42" s="24"/>
      <c r="F42" s="24"/>
      <c r="G42" s="24"/>
      <c r="H42" s="24"/>
      <c r="I42" s="24"/>
      <c r="J42" s="24"/>
      <c r="K42" s="24"/>
      <c r="L42" s="24"/>
      <c r="M42" s="24"/>
      <c r="N42" s="24"/>
      <c r="O42" s="24"/>
      <c r="P42" s="24"/>
      <c r="Q42" s="24"/>
      <c r="R42" s="24"/>
      <c r="S42" s="24"/>
      <c r="T42" s="24"/>
      <c r="U42" s="24"/>
      <c r="V42" s="24"/>
      <c r="W42" s="951"/>
      <c r="X42" s="621"/>
      <c r="Y42" s="24"/>
      <c r="AH42" s="24"/>
    </row>
    <row r="43" spans="1:39" ht="15" customHeight="1">
      <c r="A43" s="24"/>
      <c r="B43" s="24"/>
      <c r="C43" s="24"/>
      <c r="D43" s="24"/>
      <c r="E43" s="24"/>
      <c r="F43" s="24"/>
      <c r="G43" s="24"/>
      <c r="H43" s="24"/>
      <c r="I43" s="24"/>
      <c r="J43" s="24"/>
      <c r="K43" s="24"/>
      <c r="L43" s="24"/>
      <c r="M43" s="24"/>
      <c r="N43" s="24"/>
      <c r="O43" s="24"/>
      <c r="P43" s="24"/>
      <c r="Q43" s="24"/>
      <c r="R43" s="24"/>
      <c r="S43" s="24"/>
      <c r="T43" s="24"/>
      <c r="U43" s="24"/>
      <c r="V43" s="24"/>
      <c r="W43" s="951"/>
      <c r="X43" s="621"/>
      <c r="Y43" s="24"/>
      <c r="AH43" s="24"/>
    </row>
    <row r="44" spans="1:39" ht="15" customHeight="1">
      <c r="A44" s="24"/>
      <c r="B44" s="24"/>
      <c r="C44" s="24"/>
      <c r="D44" s="24"/>
      <c r="E44" s="24"/>
      <c r="F44" s="24"/>
      <c r="G44" s="24"/>
      <c r="H44" s="24"/>
      <c r="I44" s="24"/>
      <c r="J44" s="24"/>
      <c r="K44" s="24"/>
      <c r="L44" s="24"/>
      <c r="M44" s="24"/>
      <c r="N44" s="24"/>
      <c r="O44" s="24"/>
      <c r="P44" s="24"/>
      <c r="Q44" s="24"/>
      <c r="R44" s="24"/>
      <c r="S44" s="24"/>
      <c r="T44" s="24"/>
      <c r="U44" s="24"/>
      <c r="V44" s="24"/>
      <c r="W44" s="24"/>
      <c r="X44" s="621"/>
      <c r="Y44" s="24"/>
      <c r="AH44" s="24"/>
    </row>
    <row r="45" spans="1:39" ht="15" customHeight="1">
      <c r="A45" s="24"/>
      <c r="B45" s="24"/>
      <c r="C45" s="24"/>
      <c r="D45" s="24"/>
      <c r="E45" s="24"/>
      <c r="F45" s="24"/>
      <c r="G45" s="24"/>
      <c r="H45" s="24"/>
      <c r="I45" s="24"/>
      <c r="J45" s="24"/>
      <c r="K45" s="24"/>
      <c r="L45" s="24"/>
      <c r="M45" s="24"/>
      <c r="N45" s="24"/>
      <c r="O45" s="24"/>
      <c r="P45" s="24"/>
      <c r="Q45" s="24"/>
      <c r="R45" s="24"/>
      <c r="S45" s="24"/>
      <c r="T45" s="24"/>
      <c r="U45" s="24"/>
      <c r="V45" s="24"/>
      <c r="W45" s="951"/>
      <c r="X45" s="621"/>
      <c r="Y45" s="24"/>
      <c r="AA45" s="953"/>
      <c r="AB45" s="953"/>
      <c r="AC45" s="24"/>
      <c r="AD45" s="24"/>
      <c r="AE45" s="24"/>
      <c r="AF45" s="24"/>
      <c r="AG45" s="24"/>
      <c r="AH45" s="24"/>
    </row>
    <row r="46" spans="1:39" ht="15" customHeight="1">
      <c r="A46" s="24"/>
      <c r="B46" s="953"/>
      <c r="C46" s="953"/>
      <c r="D46" s="953"/>
      <c r="E46" s="953"/>
      <c r="F46" s="953"/>
      <c r="G46" s="953"/>
      <c r="H46" s="953"/>
      <c r="I46" s="953"/>
      <c r="J46" s="953"/>
      <c r="K46" s="953"/>
      <c r="L46" s="24"/>
      <c r="M46" s="24"/>
      <c r="N46" s="24"/>
      <c r="O46" s="24"/>
      <c r="P46" s="24"/>
      <c r="Q46" s="24"/>
      <c r="R46" s="24"/>
      <c r="S46" s="24"/>
      <c r="T46" s="24"/>
      <c r="U46" s="24"/>
      <c r="V46" s="24"/>
      <c r="W46" s="951"/>
      <c r="X46" s="953"/>
      <c r="Y46" s="953"/>
    </row>
    <row r="47" spans="1:39">
      <c r="A47" s="24"/>
      <c r="B47" s="953"/>
      <c r="C47" s="953"/>
      <c r="D47" s="953"/>
      <c r="E47" s="953"/>
      <c r="F47" s="953"/>
      <c r="G47" s="953"/>
      <c r="H47" s="953"/>
      <c r="I47" s="953"/>
      <c r="J47" s="953"/>
      <c r="K47" s="953"/>
      <c r="L47" s="953"/>
      <c r="M47" s="953"/>
      <c r="N47" s="953"/>
      <c r="O47" s="953"/>
      <c r="P47" s="953"/>
      <c r="Q47" s="951"/>
      <c r="R47" s="24"/>
      <c r="S47" s="24"/>
      <c r="T47" s="24"/>
      <c r="U47" s="24"/>
      <c r="V47" s="24"/>
      <c r="W47" s="951"/>
      <c r="X47" s="953"/>
      <c r="Y47" s="953"/>
    </row>
    <row r="48" spans="1:39" ht="14.4" customHeight="1">
      <c r="A48" s="24"/>
      <c r="B48" s="24"/>
      <c r="C48" s="24"/>
      <c r="D48" s="24"/>
      <c r="E48" s="24"/>
      <c r="F48" s="24"/>
      <c r="G48" s="953"/>
      <c r="H48" s="953"/>
      <c r="I48" s="953"/>
      <c r="J48" s="953"/>
      <c r="K48" s="953"/>
      <c r="L48" s="953"/>
      <c r="M48" s="953"/>
      <c r="N48" s="953"/>
      <c r="O48" s="953"/>
      <c r="P48" s="953"/>
      <c r="Q48" s="949"/>
      <c r="R48" s="24"/>
      <c r="S48" s="24"/>
      <c r="T48" s="24"/>
      <c r="U48" s="24"/>
      <c r="V48" s="24"/>
      <c r="W48" s="24"/>
      <c r="X48" s="953"/>
      <c r="Y48" s="953"/>
    </row>
    <row r="49" spans="1:61">
      <c r="A49" s="24"/>
      <c r="B49" s="24"/>
      <c r="C49" s="24"/>
      <c r="D49" s="24"/>
      <c r="E49" s="24"/>
      <c r="F49" s="24"/>
      <c r="G49" s="953"/>
      <c r="H49" s="953"/>
      <c r="I49" s="953"/>
      <c r="J49" s="953"/>
      <c r="K49" s="953"/>
      <c r="L49" s="953"/>
      <c r="M49" s="953"/>
      <c r="N49" s="953"/>
      <c r="O49" s="953"/>
      <c r="P49" s="953"/>
      <c r="Q49" s="951"/>
      <c r="R49" s="951"/>
      <c r="S49" s="951"/>
      <c r="T49" s="951"/>
      <c r="U49" s="951"/>
      <c r="V49" s="951"/>
      <c r="W49" s="951"/>
      <c r="X49" s="953"/>
      <c r="Y49" s="953"/>
    </row>
    <row r="50" spans="1:61" ht="14.4" customHeight="1">
      <c r="A50" s="24"/>
      <c r="B50" s="24"/>
      <c r="C50" s="24"/>
      <c r="D50" s="24"/>
      <c r="E50" s="24"/>
      <c r="F50" s="24"/>
      <c r="G50" s="953"/>
      <c r="H50" s="953"/>
      <c r="I50" s="953"/>
      <c r="J50" s="953"/>
      <c r="K50" s="953"/>
      <c r="L50" s="953"/>
      <c r="M50" s="953"/>
      <c r="N50" s="953"/>
      <c r="O50" s="953"/>
      <c r="P50" s="953"/>
      <c r="Q50" s="951"/>
      <c r="R50" s="951"/>
      <c r="S50" s="951"/>
      <c r="T50" s="951"/>
      <c r="U50" s="951"/>
      <c r="V50" s="951"/>
      <c r="W50" s="951"/>
      <c r="X50" s="953"/>
      <c r="Y50" s="953"/>
    </row>
    <row r="51" spans="1:61">
      <c r="A51" s="24"/>
      <c r="B51" s="24"/>
      <c r="C51" s="24"/>
      <c r="D51" s="24"/>
      <c r="E51" s="24"/>
      <c r="F51" s="24"/>
      <c r="G51" s="953"/>
      <c r="H51" s="953"/>
      <c r="I51" s="953"/>
      <c r="J51" s="953"/>
      <c r="K51" s="953"/>
      <c r="L51" s="953"/>
      <c r="M51" s="953"/>
      <c r="N51" s="953"/>
      <c r="O51" s="953"/>
      <c r="P51" s="953"/>
      <c r="Q51" s="951"/>
      <c r="R51" s="951"/>
      <c r="S51" s="24"/>
      <c r="T51" s="951"/>
      <c r="U51" s="951"/>
      <c r="V51" s="951"/>
      <c r="W51" s="951"/>
      <c r="X51" s="953"/>
      <c r="Y51" s="953"/>
      <c r="AW51" s="724"/>
      <c r="AX51" s="724"/>
      <c r="AY51" s="724"/>
      <c r="AZ51" s="724"/>
      <c r="BA51" s="724"/>
      <c r="BB51" s="724"/>
      <c r="BC51" s="724"/>
      <c r="BD51" s="724"/>
      <c r="BE51" s="724"/>
      <c r="BF51" s="724"/>
      <c r="BG51" s="724"/>
      <c r="BH51" s="724"/>
      <c r="BI51" s="724"/>
    </row>
    <row r="52" spans="1:61" ht="14.4" customHeight="1">
      <c r="A52" s="24"/>
      <c r="B52" s="24"/>
      <c r="C52" s="24"/>
      <c r="D52" s="24"/>
      <c r="E52" s="24"/>
      <c r="F52" s="24"/>
      <c r="G52" s="953"/>
      <c r="H52" s="953"/>
      <c r="I52" s="953"/>
      <c r="J52" s="953"/>
      <c r="K52" s="953"/>
      <c r="L52" s="953"/>
      <c r="M52" s="953"/>
      <c r="N52" s="953"/>
      <c r="O52" s="953"/>
      <c r="P52" s="953"/>
      <c r="Q52" s="949"/>
      <c r="R52" s="949"/>
      <c r="S52" s="24"/>
      <c r="T52" s="24"/>
      <c r="U52" s="24"/>
      <c r="V52" s="24"/>
      <c r="W52" s="24"/>
      <c r="X52" s="953"/>
      <c r="Y52" s="953"/>
      <c r="AW52" s="724"/>
      <c r="AX52" s="724"/>
      <c r="AY52" s="724"/>
      <c r="AZ52" s="724"/>
      <c r="BA52" s="724"/>
      <c r="BB52" s="724"/>
      <c r="BC52" s="724"/>
      <c r="BD52" s="724"/>
      <c r="BE52" s="724"/>
      <c r="BF52" s="724"/>
      <c r="BG52" s="724"/>
      <c r="BH52" s="724"/>
      <c r="BI52" s="724"/>
    </row>
    <row r="53" spans="1:61">
      <c r="A53" s="24"/>
      <c r="B53" s="24"/>
      <c r="C53" s="24"/>
      <c r="D53" s="24"/>
      <c r="E53" s="24"/>
      <c r="F53" s="24"/>
      <c r="G53" s="953"/>
      <c r="H53" s="953"/>
      <c r="I53" s="953"/>
      <c r="J53" s="953"/>
      <c r="K53" s="953"/>
      <c r="L53" s="953"/>
      <c r="M53" s="953"/>
      <c r="N53" s="953"/>
      <c r="O53" s="953"/>
      <c r="P53" s="953"/>
      <c r="Q53" s="949"/>
      <c r="R53" s="951"/>
      <c r="S53" s="24"/>
      <c r="T53" s="951"/>
      <c r="U53" s="951"/>
      <c r="V53" s="951"/>
      <c r="W53" s="951"/>
      <c r="X53" s="953"/>
      <c r="Y53" s="953"/>
      <c r="AW53" s="724"/>
      <c r="AX53" s="724"/>
      <c r="AY53" s="724"/>
      <c r="AZ53" s="724"/>
      <c r="BA53" s="724"/>
      <c r="BB53" s="724"/>
      <c r="BC53" s="724"/>
      <c r="BD53" s="724"/>
      <c r="BE53" s="724"/>
      <c r="BF53" s="724"/>
      <c r="BG53" s="724"/>
      <c r="BH53" s="724"/>
      <c r="BI53" s="724"/>
    </row>
    <row r="54" spans="1:61">
      <c r="A54" s="24"/>
      <c r="B54" s="24"/>
      <c r="C54" s="24"/>
      <c r="D54" s="24"/>
      <c r="E54" s="24"/>
      <c r="F54" s="24"/>
      <c r="G54" s="954"/>
      <c r="H54" s="954"/>
      <c r="I54" s="954"/>
      <c r="J54" s="954"/>
      <c r="K54" s="954"/>
      <c r="L54" s="954"/>
      <c r="M54" s="954"/>
      <c r="N54" s="954"/>
      <c r="O54" s="954"/>
      <c r="P54" s="954"/>
      <c r="Q54" s="949"/>
      <c r="R54" s="951"/>
      <c r="S54" s="24"/>
      <c r="T54" s="951"/>
      <c r="U54" s="951"/>
      <c r="V54" s="951"/>
      <c r="W54" s="951"/>
      <c r="X54" s="954"/>
      <c r="Y54" s="954"/>
      <c r="AW54" s="724"/>
      <c r="AX54" s="724"/>
      <c r="AY54" s="724"/>
      <c r="AZ54" s="724"/>
      <c r="BA54" s="724"/>
      <c r="BB54" s="724"/>
      <c r="BC54" s="724"/>
      <c r="BD54" s="724"/>
      <c r="BE54" s="724"/>
      <c r="BF54" s="724"/>
      <c r="BG54" s="724"/>
      <c r="BH54" s="724"/>
      <c r="BI54" s="724"/>
    </row>
    <row r="55" spans="1:61">
      <c r="A55" s="24"/>
      <c r="B55" s="24"/>
      <c r="C55" s="24"/>
      <c r="D55" s="24"/>
      <c r="E55" s="24"/>
      <c r="F55" s="24"/>
      <c r="G55" s="954"/>
      <c r="H55" s="954"/>
      <c r="I55" s="954"/>
      <c r="J55" s="954"/>
      <c r="K55" s="954"/>
      <c r="L55" s="954"/>
      <c r="M55" s="954"/>
      <c r="N55" s="954"/>
      <c r="O55" s="954"/>
      <c r="P55" s="954"/>
      <c r="Q55" s="949"/>
      <c r="R55" s="951"/>
      <c r="S55" s="951"/>
      <c r="T55" s="951"/>
      <c r="U55" s="951"/>
      <c r="V55" s="951"/>
      <c r="W55" s="951"/>
      <c r="X55" s="954"/>
      <c r="Y55" s="954"/>
      <c r="AW55" s="724"/>
      <c r="AX55" s="724"/>
      <c r="AY55" s="724"/>
      <c r="AZ55" s="724"/>
      <c r="BA55" s="724"/>
      <c r="BB55" s="724"/>
      <c r="BC55" s="724"/>
      <c r="BD55" s="724"/>
      <c r="BE55" s="724"/>
      <c r="BF55" s="724"/>
      <c r="BG55" s="724"/>
      <c r="BH55" s="724"/>
      <c r="BI55" s="724"/>
    </row>
    <row r="56" spans="1:61">
      <c r="A56" s="24"/>
      <c r="B56" s="24"/>
      <c r="C56" s="24"/>
      <c r="D56" s="24"/>
      <c r="E56" s="24"/>
      <c r="F56" s="24"/>
      <c r="G56" s="954"/>
      <c r="H56" s="954"/>
      <c r="I56" s="954"/>
      <c r="J56" s="954"/>
      <c r="K56" s="954"/>
      <c r="L56" s="954"/>
      <c r="M56" s="954"/>
      <c r="N56" s="954"/>
      <c r="O56" s="954"/>
      <c r="P56" s="954"/>
      <c r="Q56" s="949"/>
      <c r="R56" s="951"/>
      <c r="S56" s="951"/>
      <c r="T56" s="951"/>
      <c r="U56" s="951"/>
      <c r="V56" s="24"/>
      <c r="W56" s="24"/>
      <c r="X56" s="954"/>
      <c r="Y56" s="954"/>
      <c r="AW56" s="724"/>
      <c r="AX56" s="724"/>
      <c r="AY56" s="724"/>
      <c r="AZ56" s="724"/>
      <c r="BA56" s="724"/>
      <c r="BB56" s="724"/>
      <c r="BC56" s="724"/>
      <c r="BD56" s="724"/>
      <c r="BE56" s="724"/>
      <c r="BF56" s="724"/>
      <c r="BG56" s="724"/>
      <c r="BH56" s="724"/>
      <c r="BI56" s="724"/>
    </row>
    <row r="57" spans="1:61">
      <c r="A57" s="24"/>
      <c r="B57" s="954"/>
      <c r="C57" s="954"/>
      <c r="D57" s="954"/>
      <c r="E57" s="954"/>
      <c r="F57" s="954"/>
      <c r="G57" s="954"/>
      <c r="H57" s="954"/>
      <c r="I57" s="954"/>
      <c r="J57" s="954"/>
      <c r="K57" s="954"/>
      <c r="L57" s="954"/>
      <c r="M57" s="954"/>
      <c r="N57" s="954"/>
      <c r="O57" s="954"/>
      <c r="P57" s="954"/>
      <c r="Q57" s="949"/>
      <c r="R57" s="24"/>
      <c r="S57" s="24"/>
      <c r="T57" s="24"/>
      <c r="U57" s="24"/>
      <c r="V57" s="951"/>
      <c r="W57" s="951"/>
      <c r="X57" s="954"/>
      <c r="Y57" s="954"/>
      <c r="AP57" s="724"/>
      <c r="AQ57" s="724"/>
      <c r="AR57" s="724"/>
      <c r="AS57" s="724"/>
      <c r="AT57" s="724"/>
      <c r="AU57" s="724"/>
      <c r="AV57" s="724"/>
      <c r="AW57" s="724"/>
      <c r="AX57" s="724"/>
      <c r="AY57" s="724"/>
      <c r="AZ57" s="724"/>
      <c r="BA57" s="724"/>
      <c r="BB57" s="724"/>
      <c r="BC57" s="724"/>
      <c r="BD57" s="724"/>
      <c r="BE57" s="724"/>
      <c r="BF57" s="724"/>
      <c r="BG57" s="724"/>
      <c r="BH57" s="724"/>
      <c r="BI57" s="724"/>
    </row>
    <row r="58" spans="1:61">
      <c r="A58" s="24"/>
      <c r="B58" s="954"/>
      <c r="C58" s="954"/>
      <c r="D58" s="954"/>
      <c r="E58" s="954"/>
      <c r="F58" s="954"/>
      <c r="G58" s="954"/>
      <c r="H58" s="954"/>
      <c r="I58" s="954"/>
      <c r="J58" s="954"/>
      <c r="K58" s="954"/>
      <c r="L58" s="954"/>
      <c r="M58" s="954"/>
      <c r="N58" s="954"/>
      <c r="O58" s="954"/>
      <c r="P58" s="954"/>
      <c r="Q58" s="949"/>
      <c r="R58" s="24"/>
      <c r="S58" s="24"/>
      <c r="T58" s="24"/>
      <c r="U58" s="24"/>
      <c r="V58" s="951"/>
      <c r="W58" s="951"/>
      <c r="X58" s="954"/>
      <c r="Y58" s="954"/>
      <c r="AP58" s="724"/>
      <c r="AQ58" s="724"/>
      <c r="AR58" s="724"/>
      <c r="AS58" s="724"/>
      <c r="AT58" s="724"/>
      <c r="AU58" s="724"/>
      <c r="AV58" s="724"/>
      <c r="AW58" s="724"/>
      <c r="AX58" s="724"/>
      <c r="AY58" s="724"/>
      <c r="AZ58" s="724"/>
      <c r="BA58" s="724"/>
      <c r="BB58" s="724"/>
      <c r="BC58" s="724"/>
      <c r="BD58" s="724"/>
      <c r="BE58" s="724"/>
      <c r="BF58" s="724"/>
      <c r="BG58" s="724"/>
      <c r="BH58" s="724"/>
      <c r="BI58" s="724"/>
    </row>
    <row r="59" spans="1:61">
      <c r="A59" s="24"/>
      <c r="B59" s="954"/>
      <c r="C59" s="954"/>
      <c r="D59" s="954"/>
      <c r="E59" s="954"/>
      <c r="F59" s="954"/>
      <c r="G59" s="954"/>
      <c r="H59" s="954"/>
      <c r="I59" s="954"/>
      <c r="J59" s="954"/>
      <c r="K59" s="954"/>
      <c r="L59" s="954"/>
      <c r="M59" s="954"/>
      <c r="N59" s="954"/>
      <c r="O59" s="954"/>
      <c r="P59" s="954"/>
      <c r="Q59" s="949"/>
      <c r="R59" s="24"/>
      <c r="S59" s="24"/>
      <c r="T59" s="24"/>
      <c r="U59" s="24"/>
      <c r="V59" s="24"/>
      <c r="W59" s="24"/>
      <c r="X59" s="954"/>
      <c r="Y59" s="954"/>
      <c r="AP59" s="724"/>
      <c r="AQ59" s="724"/>
      <c r="AR59" s="724"/>
      <c r="AS59" s="724"/>
      <c r="AT59" s="724"/>
      <c r="AU59" s="724"/>
      <c r="AV59" s="724"/>
      <c r="AW59" s="724"/>
      <c r="AX59" s="724"/>
      <c r="AY59" s="724"/>
      <c r="AZ59" s="724"/>
      <c r="BA59" s="724"/>
      <c r="BB59" s="724"/>
      <c r="BC59" s="724"/>
      <c r="BD59" s="724"/>
      <c r="BE59" s="724"/>
      <c r="BF59" s="724"/>
      <c r="BG59" s="724"/>
      <c r="BH59" s="724"/>
      <c r="BI59" s="724"/>
    </row>
    <row r="60" spans="1:61">
      <c r="A60" s="24"/>
      <c r="B60" s="954"/>
      <c r="C60" s="954"/>
      <c r="D60" s="954"/>
      <c r="E60" s="954"/>
      <c r="F60" s="954"/>
      <c r="G60" s="954"/>
      <c r="H60" s="954"/>
      <c r="I60" s="954"/>
      <c r="J60" s="954"/>
      <c r="K60" s="954"/>
      <c r="L60" s="954"/>
      <c r="M60" s="954"/>
      <c r="N60" s="954"/>
      <c r="O60" s="954"/>
      <c r="P60" s="954"/>
      <c r="Q60" s="954"/>
      <c r="R60" s="954"/>
      <c r="S60" s="954"/>
      <c r="T60" s="954"/>
      <c r="U60" s="954"/>
      <c r="V60" s="954"/>
      <c r="W60" s="954"/>
      <c r="X60" s="954"/>
      <c r="Y60" s="954"/>
      <c r="AP60" s="724"/>
      <c r="AQ60" s="724"/>
      <c r="AR60" s="724"/>
      <c r="AS60" s="724"/>
      <c r="AT60" s="724"/>
      <c r="AU60" s="724"/>
      <c r="AV60" s="724"/>
      <c r="AW60" s="724"/>
      <c r="AX60" s="724"/>
      <c r="AY60" s="724"/>
      <c r="AZ60" s="724"/>
      <c r="BA60" s="724"/>
      <c r="BB60" s="724"/>
      <c r="BC60" s="724"/>
      <c r="BD60" s="724"/>
      <c r="BE60" s="724"/>
      <c r="BF60" s="724"/>
      <c r="BG60" s="724"/>
      <c r="BH60" s="724"/>
      <c r="BI60" s="724"/>
    </row>
    <row r="61" spans="1:61">
      <c r="A61" s="24"/>
      <c r="B61" s="954"/>
      <c r="C61" s="954"/>
      <c r="D61" s="954"/>
      <c r="E61" s="954"/>
      <c r="F61" s="954"/>
      <c r="G61" s="954"/>
      <c r="H61" s="954"/>
      <c r="I61" s="954"/>
      <c r="J61" s="954"/>
      <c r="K61" s="954"/>
      <c r="L61" s="954"/>
      <c r="M61" s="954"/>
      <c r="N61" s="954"/>
      <c r="O61" s="954"/>
      <c r="P61" s="954"/>
      <c r="Q61" s="954"/>
      <c r="R61" s="954"/>
      <c r="S61" s="954"/>
      <c r="T61" s="954"/>
      <c r="U61" s="954"/>
      <c r="V61" s="954"/>
      <c r="W61" s="954"/>
      <c r="X61" s="954"/>
      <c r="Y61" s="954"/>
      <c r="AP61" s="724"/>
      <c r="AQ61" s="724"/>
      <c r="AR61" s="724"/>
      <c r="AS61" s="724"/>
      <c r="AT61" s="724"/>
      <c r="AU61" s="724"/>
      <c r="AV61" s="724"/>
      <c r="AW61" s="724"/>
      <c r="AX61" s="724"/>
      <c r="AY61" s="724"/>
      <c r="AZ61" s="724"/>
      <c r="BA61" s="724"/>
      <c r="BB61" s="724"/>
      <c r="BC61" s="724"/>
      <c r="BD61" s="724"/>
      <c r="BE61" s="724"/>
      <c r="BF61" s="724"/>
      <c r="BG61" s="724"/>
      <c r="BH61" s="724"/>
      <c r="BI61" s="724"/>
    </row>
    <row r="62" spans="1:61">
      <c r="A62" s="24"/>
      <c r="B62" s="954"/>
      <c r="C62" s="954"/>
      <c r="D62" s="954"/>
      <c r="E62" s="954"/>
      <c r="F62" s="954"/>
      <c r="G62" s="954"/>
      <c r="H62" s="954"/>
      <c r="I62" s="954"/>
      <c r="J62" s="954"/>
      <c r="K62" s="954"/>
      <c r="L62" s="954"/>
      <c r="M62" s="954"/>
      <c r="N62" s="954"/>
      <c r="O62" s="954"/>
      <c r="P62" s="954"/>
      <c r="Q62" s="954"/>
      <c r="R62" s="954"/>
      <c r="S62" s="954"/>
      <c r="T62" s="954"/>
      <c r="U62" s="954"/>
      <c r="V62" s="954"/>
      <c r="W62" s="954"/>
      <c r="X62" s="954"/>
      <c r="Y62" s="954"/>
      <c r="AP62" s="724"/>
      <c r="AQ62" s="724"/>
      <c r="AR62" s="724"/>
      <c r="AS62" s="724"/>
      <c r="AT62" s="724"/>
      <c r="AU62" s="724"/>
      <c r="AV62" s="724"/>
      <c r="AW62" s="724"/>
      <c r="AX62" s="724"/>
      <c r="AY62" s="724"/>
      <c r="AZ62" s="724"/>
      <c r="BA62" s="724"/>
      <c r="BB62" s="724"/>
      <c r="BC62" s="724"/>
      <c r="BD62" s="724"/>
      <c r="BE62" s="724"/>
      <c r="BF62" s="724"/>
      <c r="BG62" s="724"/>
      <c r="BH62" s="724"/>
      <c r="BI62" s="724"/>
    </row>
    <row r="63" spans="1:61">
      <c r="A63" s="24"/>
      <c r="B63" s="954"/>
      <c r="C63" s="954"/>
      <c r="D63" s="954"/>
      <c r="E63" s="954"/>
      <c r="F63" s="954"/>
      <c r="G63" s="954"/>
      <c r="H63" s="954"/>
      <c r="I63" s="954"/>
      <c r="J63" s="954"/>
      <c r="K63" s="954"/>
      <c r="L63" s="954"/>
      <c r="M63" s="954"/>
      <c r="N63" s="954"/>
      <c r="O63" s="954"/>
      <c r="P63" s="954"/>
      <c r="Q63" s="954"/>
      <c r="R63" s="954"/>
      <c r="S63" s="954"/>
      <c r="T63" s="954"/>
      <c r="U63" s="954"/>
      <c r="V63" s="954"/>
      <c r="W63" s="954"/>
      <c r="X63" s="954"/>
      <c r="Y63" s="954"/>
      <c r="AP63" s="724"/>
      <c r="AQ63" s="724"/>
      <c r="AR63" s="724"/>
      <c r="AS63" s="724"/>
      <c r="AT63" s="724"/>
      <c r="AU63" s="724"/>
      <c r="AV63" s="724"/>
      <c r="AW63" s="724"/>
      <c r="AX63" s="724"/>
      <c r="AY63" s="724"/>
      <c r="AZ63" s="724"/>
      <c r="BA63" s="724"/>
      <c r="BB63" s="724"/>
      <c r="BC63" s="724"/>
      <c r="BD63" s="724"/>
      <c r="BE63" s="724"/>
      <c r="BF63" s="724"/>
      <c r="BG63" s="724"/>
      <c r="BH63" s="724"/>
      <c r="BI63" s="724"/>
    </row>
    <row r="64" spans="1:61">
      <c r="AL64" s="724"/>
      <c r="AM64" s="724"/>
      <c r="AN64" s="724"/>
      <c r="AO64" s="724"/>
      <c r="AP64" s="724"/>
      <c r="AQ64" s="724"/>
      <c r="AR64" s="724"/>
      <c r="AS64" s="724"/>
      <c r="AT64" s="724"/>
      <c r="AU64" s="724"/>
      <c r="AV64" s="724"/>
      <c r="AW64" s="724"/>
      <c r="AX64" s="724"/>
      <c r="AY64" s="724"/>
      <c r="AZ64" s="724"/>
      <c r="BA64" s="724"/>
      <c r="BB64" s="724"/>
      <c r="BC64" s="724"/>
      <c r="BD64" s="724"/>
      <c r="BE64" s="724"/>
      <c r="BF64" s="724"/>
      <c r="BG64" s="724"/>
      <c r="BH64" s="724"/>
      <c r="BI64" s="724"/>
    </row>
    <row r="65" spans="38:61">
      <c r="AL65" s="724"/>
      <c r="AM65" s="724"/>
      <c r="AN65" s="724"/>
      <c r="AO65" s="724"/>
      <c r="AP65" s="724"/>
      <c r="AQ65" s="724"/>
      <c r="AR65" s="724"/>
      <c r="AS65" s="724"/>
      <c r="AT65" s="724"/>
      <c r="AU65" s="724"/>
      <c r="AV65" s="724"/>
      <c r="AW65" s="724"/>
      <c r="AX65" s="724"/>
      <c r="AY65" s="724"/>
      <c r="AZ65" s="724"/>
      <c r="BA65" s="724"/>
      <c r="BB65" s="724"/>
      <c r="BC65" s="724"/>
      <c r="BD65" s="724"/>
      <c r="BE65" s="724"/>
      <c r="BF65" s="724"/>
      <c r="BG65" s="724"/>
      <c r="BH65" s="724"/>
      <c r="BI65" s="724"/>
    </row>
    <row r="66" spans="38:61">
      <c r="AL66" s="724"/>
      <c r="AM66" s="724"/>
      <c r="AN66" s="724"/>
      <c r="AO66" s="724"/>
      <c r="AP66" s="724"/>
      <c r="AQ66" s="724"/>
      <c r="AR66" s="724"/>
      <c r="AS66" s="724"/>
      <c r="AT66" s="724"/>
      <c r="AU66" s="724"/>
      <c r="AV66" s="724"/>
      <c r="AW66" s="724"/>
      <c r="AX66" s="724"/>
      <c r="AY66" s="724"/>
      <c r="AZ66" s="724"/>
      <c r="BA66" s="724"/>
      <c r="BB66" s="724"/>
      <c r="BC66" s="724"/>
      <c r="BD66" s="724"/>
      <c r="BE66" s="724"/>
      <c r="BF66" s="724"/>
      <c r="BG66" s="724"/>
      <c r="BH66" s="724"/>
      <c r="BI66" s="724"/>
    </row>
    <row r="67" spans="38:61">
      <c r="AL67" s="725"/>
      <c r="AM67" s="725"/>
      <c r="AN67" s="725"/>
      <c r="AO67" s="725"/>
      <c r="AP67" s="725"/>
      <c r="AQ67" s="725"/>
      <c r="AR67" s="725"/>
      <c r="AS67" s="725"/>
      <c r="AT67" s="725"/>
      <c r="AU67" s="725"/>
      <c r="AV67" s="725"/>
      <c r="AW67" s="725"/>
      <c r="AX67" s="725"/>
      <c r="AY67" s="725"/>
      <c r="AZ67" s="725"/>
      <c r="BA67" s="725"/>
      <c r="BB67" s="725"/>
      <c r="BC67" s="725"/>
      <c r="BD67" s="725"/>
      <c r="BE67" s="725"/>
      <c r="BF67" s="725"/>
      <c r="BG67" s="725"/>
      <c r="BH67" s="725"/>
      <c r="BI67" s="725"/>
    </row>
  </sheetData>
  <mergeCells count="13">
    <mergeCell ref="U35:Y35"/>
    <mergeCell ref="B21:E21"/>
    <mergeCell ref="B22:E22"/>
    <mergeCell ref="O5:S5"/>
    <mergeCell ref="G3:I3"/>
    <mergeCell ref="D4:F4"/>
    <mergeCell ref="O4:R4"/>
    <mergeCell ref="B9:D9"/>
    <mergeCell ref="H9:J9"/>
    <mergeCell ref="N9:P9"/>
    <mergeCell ref="B13:S14"/>
    <mergeCell ref="B20:E20"/>
    <mergeCell ref="B16:S17"/>
  </mergeCells>
  <conditionalFormatting sqref="G4:K4">
    <cfRule type="expression" dxfId="12" priority="1">
      <formula>#REF!="Ristiverinen"</formula>
    </cfRule>
  </conditionalFormatting>
  <pageMargins left="0.25" right="0.25" top="0.75" bottom="0.75" header="0.3" footer="0.3"/>
  <pageSetup paperSize="9" scale="84" orientation="portrait" r:id="rId1"/>
  <drawing r:id="rId2"/>
  <extLst>
    <ext xmlns:x14="http://schemas.microsoft.com/office/spreadsheetml/2009/9/main" uri="{CCE6A557-97BC-4b89-ADB6-D9C93CAAB3DF}">
      <x14:dataValidations xmlns:xm="http://schemas.microsoft.com/office/excel/2006/main" count="9">
        <x14:dataValidation type="list" allowBlank="1" showInputMessage="1" showErrorMessage="1" xr:uid="{FA74AFBC-5EA1-48F3-80BB-C18FB4006299}">
          <x14:formula1>
            <xm:f>Iltasatu_taulukot!$I$16:$I$19</xm:f>
          </x14:formula1>
          <xm:sqref>O4:R4</xm:sqref>
        </x14:dataValidation>
        <x14:dataValidation type="list" allowBlank="1" showInputMessage="1" showErrorMessage="1" xr:uid="{9E4CCC87-5D7C-466B-B579-9524212DBEDA}">
          <x14:formula1>
            <xm:f>Iltasatu_taulukot!$F$39:$F$116</xm:f>
          </x14:formula1>
          <xm:sqref>B13</xm:sqref>
        </x14:dataValidation>
        <x14:dataValidation type="list" allowBlank="1" showInputMessage="1" showErrorMessage="1" xr:uid="{4B1A079D-CAF4-479E-A091-D637F6D835FA}">
          <x14:formula1>
            <xm:f>Iltasatu_taulukot!$M$32:$M$41</xm:f>
          </x14:formula1>
          <xm:sqref>O5:S5</xm:sqref>
        </x14:dataValidation>
        <x14:dataValidation type="list" allowBlank="1" showInputMessage="1" showErrorMessage="1" xr:uid="{45AECA73-CF29-4C3C-A4AD-B30FA3852B18}">
          <x14:formula1>
            <xm:f>'Hahmonluonnin askeleet'!$L$3:$L$10</xm:f>
          </x14:formula1>
          <xm:sqref>G3:I3</xm:sqref>
        </x14:dataValidation>
        <x14:dataValidation type="list" allowBlank="1" showInputMessage="1" showErrorMessage="1" xr:uid="{DA51F1B1-DBBD-47FE-AD4B-E7515FB65431}">
          <x14:formula1>
            <xm:f>'Hahmonluonnin askeleet'!$B$18:$B$30</xm:f>
          </x14:formula1>
          <xm:sqref>D4:F4</xm:sqref>
        </x14:dataValidation>
        <x14:dataValidation type="list" allowBlank="1" showInputMessage="1" showErrorMessage="1" xr:uid="{DAB4B6D6-ABFB-48BA-ABF6-EFB94D03BC59}">
          <x14:formula1>
            <xm:f>Iltasatu_taulukot!$L$3:$L$14</xm:f>
          </x14:formula1>
          <xm:sqref>H9 N9 B9</xm:sqref>
        </x14:dataValidation>
        <x14:dataValidation type="list" allowBlank="1" showInputMessage="1" showErrorMessage="1" xr:uid="{4035388F-0CCC-46E8-B9A0-FB23D5066B47}">
          <x14:formula1>
            <xm:f>'Hahmonluonnin askeleet'!$L$42:$L$49</xm:f>
          </x14:formula1>
          <xm:sqref>B20:B22</xm:sqref>
        </x14:dataValidation>
        <x14:dataValidation type="list" allowBlank="1" showInputMessage="1" showErrorMessage="1" xr:uid="{277C005D-9011-450B-9F29-7E2F51C4EF40}">
          <x14:formula1>
            <xm:f>Iltasatu_taulukot!$K$3:$K$10</xm:f>
          </x14:formula1>
          <xm:sqref>K5</xm:sqref>
        </x14:dataValidation>
        <x14:dataValidation type="list" allowBlank="1" showInputMessage="1" showErrorMessage="1" xr:uid="{9CC44360-150A-430C-8579-ACE043CF76B4}">
          <x14:formula1>
            <xm:f>Iltasatu_taulukot!$T$2:$T$4</xm:f>
          </x14:formula1>
          <xm:sqref>S2</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F4D3A7-EF14-40BB-9B3C-974D92F38648}">
  <sheetPr>
    <pageSetUpPr fitToPage="1"/>
  </sheetPr>
  <dimension ref="A1:BD64"/>
  <sheetViews>
    <sheetView topLeftCell="A10" zoomScale="110" zoomScaleNormal="110" workbookViewId="0">
      <selection activeCell="AH29" sqref="AH29:AH33"/>
    </sheetView>
  </sheetViews>
  <sheetFormatPr defaultColWidth="4.44140625" defaultRowHeight="14.4"/>
  <cols>
    <col min="1" max="15" width="4.44140625" style="17"/>
    <col min="16" max="16" width="4.6640625" style="17" customWidth="1"/>
    <col min="17" max="23" width="4.44140625" style="17"/>
    <col min="24" max="24" width="4.33203125" style="11" customWidth="1"/>
    <col min="25" max="25" width="4.44140625" style="17"/>
    <col min="26" max="26" width="4.44140625" style="20"/>
    <col min="27" max="28" width="4.44140625" style="17"/>
    <col min="29" max="29" width="4.88671875" style="17" customWidth="1"/>
    <col min="30" max="16384" width="4.44140625" style="17"/>
  </cols>
  <sheetData>
    <row r="1" spans="1:34">
      <c r="A1" s="24"/>
      <c r="B1" s="24"/>
      <c r="C1" s="24"/>
      <c r="D1" s="24"/>
      <c r="E1" s="24"/>
      <c r="F1" s="24"/>
      <c r="G1" s="24"/>
      <c r="H1" s="24"/>
      <c r="I1" s="24"/>
      <c r="J1" s="24"/>
      <c r="K1" s="24"/>
      <c r="L1" s="24"/>
      <c r="M1" s="24"/>
      <c r="N1" s="24"/>
      <c r="O1" s="24"/>
      <c r="P1" s="24"/>
      <c r="Q1" s="24"/>
      <c r="R1" s="24"/>
      <c r="S1" s="24"/>
      <c r="T1" s="24"/>
      <c r="U1" s="24"/>
      <c r="V1" s="24"/>
      <c r="W1" s="24"/>
      <c r="X1" s="24"/>
      <c r="Y1" s="24"/>
      <c r="Z1" s="942"/>
      <c r="AA1" s="24"/>
      <c r="AB1" s="24"/>
      <c r="AC1" s="24"/>
      <c r="AD1" s="24"/>
      <c r="AE1" s="24"/>
    </row>
    <row r="2" spans="1:34">
      <c r="A2" s="24"/>
      <c r="B2" s="366" t="s">
        <v>1290</v>
      </c>
      <c r="C2" s="24"/>
      <c r="D2" s="25" t="s">
        <v>1388</v>
      </c>
      <c r="E2" s="25"/>
      <c r="F2" s="25"/>
      <c r="G2" s="25"/>
      <c r="H2" s="25"/>
      <c r="I2" s="25"/>
      <c r="J2" s="25"/>
      <c r="K2" s="25"/>
      <c r="L2" s="24"/>
      <c r="M2" s="366" t="s">
        <v>516</v>
      </c>
      <c r="N2" s="24"/>
      <c r="O2" s="370">
        <v>22</v>
      </c>
      <c r="P2" s="719">
        <f>O2*10</f>
        <v>220</v>
      </c>
      <c r="Q2" s="255"/>
      <c r="R2" s="25"/>
      <c r="S2" s="753" t="s">
        <v>1998</v>
      </c>
      <c r="T2" s="24"/>
      <c r="U2" s="24"/>
      <c r="V2" s="24"/>
      <c r="W2" s="24"/>
      <c r="X2" s="24"/>
      <c r="Y2" s="24"/>
      <c r="Z2" s="941" t="s">
        <v>2322</v>
      </c>
      <c r="AA2" s="259"/>
      <c r="AB2" s="259"/>
      <c r="AC2" s="259"/>
      <c r="AD2" s="259"/>
      <c r="AE2" s="259"/>
    </row>
    <row r="3" spans="1:34">
      <c r="A3" s="24"/>
      <c r="B3" s="366" t="s">
        <v>1291</v>
      </c>
      <c r="C3" s="24"/>
      <c r="D3" s="209" t="s">
        <v>1387</v>
      </c>
      <c r="E3" s="209"/>
      <c r="F3" s="209"/>
      <c r="G3" s="987" t="s">
        <v>94</v>
      </c>
      <c r="H3" s="987"/>
      <c r="I3" s="987"/>
      <c r="J3" s="209"/>
      <c r="K3" s="209"/>
      <c r="L3" s="24"/>
      <c r="M3" s="366" t="s">
        <v>1304</v>
      </c>
      <c r="N3" s="24"/>
      <c r="O3" s="209" t="s">
        <v>1390</v>
      </c>
      <c r="P3" s="209"/>
      <c r="Q3" s="209"/>
      <c r="R3" s="209"/>
      <c r="S3" s="209"/>
      <c r="T3" s="24"/>
      <c r="U3" s="24"/>
      <c r="V3" s="24"/>
      <c r="W3" s="24"/>
      <c r="X3" s="24"/>
      <c r="Y3" s="24"/>
      <c r="Z3" s="930">
        <v>1</v>
      </c>
      <c r="AA3" s="25" t="s">
        <v>2339</v>
      </c>
      <c r="AB3" s="25"/>
      <c r="AC3" s="25"/>
      <c r="AD3" s="25"/>
      <c r="AE3" s="25"/>
    </row>
    <row r="4" spans="1:34">
      <c r="A4" s="24"/>
      <c r="B4" s="366" t="s">
        <v>165</v>
      </c>
      <c r="C4" s="24"/>
      <c r="D4" s="987" t="s">
        <v>284</v>
      </c>
      <c r="E4" s="987"/>
      <c r="F4" s="987"/>
      <c r="G4" s="752" t="s">
        <v>182</v>
      </c>
      <c r="H4" s="752"/>
      <c r="I4" s="693"/>
      <c r="J4" s="693"/>
      <c r="K4" s="693"/>
      <c r="L4" s="24"/>
      <c r="M4" s="366" t="s">
        <v>1297</v>
      </c>
      <c r="N4" s="24"/>
      <c r="O4" s="987" t="s">
        <v>3</v>
      </c>
      <c r="P4" s="987"/>
      <c r="Q4" s="987"/>
      <c r="R4" s="987"/>
      <c r="S4" s="24"/>
      <c r="T4" s="24"/>
      <c r="U4" s="24"/>
      <c r="V4" s="24"/>
      <c r="W4" s="24"/>
      <c r="X4" s="24"/>
      <c r="Y4" s="24"/>
      <c r="Z4" s="930">
        <v>2</v>
      </c>
      <c r="AA4" s="25" t="s">
        <v>2332</v>
      </c>
      <c r="AB4" s="25"/>
      <c r="AC4" s="25"/>
      <c r="AD4" s="25"/>
      <c r="AE4" s="25"/>
    </row>
    <row r="5" spans="1:34">
      <c r="A5" s="24"/>
      <c r="B5" s="365" t="s">
        <v>1643</v>
      </c>
      <c r="C5" s="24"/>
      <c r="D5" s="209" t="s">
        <v>1962</v>
      </c>
      <c r="E5" s="209"/>
      <c r="F5" s="209"/>
      <c r="G5" s="209" t="s">
        <v>85</v>
      </c>
      <c r="H5" s="751">
        <v>4</v>
      </c>
      <c r="I5" s="751"/>
      <c r="J5" s="751"/>
      <c r="K5" s="751"/>
      <c r="L5" s="24"/>
      <c r="M5" s="366" t="s">
        <v>1305</v>
      </c>
      <c r="N5" s="24"/>
      <c r="O5" s="987" t="s">
        <v>75</v>
      </c>
      <c r="P5" s="987"/>
      <c r="Q5" s="987"/>
      <c r="R5" s="987"/>
      <c r="S5" s="987"/>
      <c r="T5" s="24"/>
      <c r="U5" s="24"/>
      <c r="V5" s="24"/>
      <c r="W5" s="24"/>
      <c r="X5" s="24"/>
      <c r="Y5" s="24"/>
      <c r="Z5" s="930">
        <v>3</v>
      </c>
      <c r="AA5" s="25" t="s">
        <v>2333</v>
      </c>
      <c r="AB5" s="25"/>
      <c r="AC5" s="25"/>
      <c r="AD5" s="25"/>
      <c r="AE5" s="25"/>
    </row>
    <row r="6" spans="1:34" ht="15" thickBot="1">
      <c r="A6" s="24"/>
      <c r="B6" s="26"/>
      <c r="C6" s="26"/>
      <c r="D6" s="400"/>
      <c r="E6" s="258"/>
      <c r="F6" s="258"/>
      <c r="G6" s="26"/>
      <c r="H6" s="26"/>
      <c r="I6" s="26"/>
      <c r="J6" s="26"/>
      <c r="K6" s="26"/>
      <c r="L6" s="26"/>
      <c r="M6" s="26"/>
      <c r="N6" s="26"/>
      <c r="O6" s="26"/>
      <c r="P6" s="26"/>
      <c r="Q6" s="26"/>
      <c r="R6" s="26"/>
      <c r="S6" s="26"/>
      <c r="T6" s="24"/>
      <c r="U6" s="24"/>
      <c r="V6" s="24"/>
      <c r="W6" s="24"/>
      <c r="X6" s="24"/>
      <c r="Y6" s="24"/>
      <c r="Z6" s="930">
        <v>4</v>
      </c>
      <c r="AA6" s="25" t="s">
        <v>2334</v>
      </c>
      <c r="AB6" s="25"/>
      <c r="AC6" s="25"/>
      <c r="AD6" s="25"/>
      <c r="AE6" s="25"/>
    </row>
    <row r="7" spans="1:34">
      <c r="A7" s="24"/>
      <c r="B7" s="711" t="s">
        <v>82</v>
      </c>
      <c r="C7" s="27"/>
      <c r="D7" s="27"/>
      <c r="E7" s="27"/>
      <c r="F7" s="27"/>
      <c r="G7" s="27"/>
      <c r="H7" s="27"/>
      <c r="I7" s="27"/>
      <c r="J7" s="27"/>
      <c r="K7" s="27"/>
      <c r="L7" s="27"/>
      <c r="M7" s="27"/>
      <c r="N7" s="27"/>
      <c r="O7" s="27"/>
      <c r="P7" s="27"/>
      <c r="Q7" s="27"/>
      <c r="R7" s="27"/>
      <c r="S7" s="712"/>
      <c r="T7" s="24"/>
      <c r="U7" s="24"/>
      <c r="V7" s="24"/>
      <c r="W7" s="24"/>
      <c r="X7" s="24"/>
      <c r="Y7" s="24"/>
      <c r="Z7" s="930">
        <v>5</v>
      </c>
      <c r="AA7" s="25" t="s">
        <v>2335</v>
      </c>
      <c r="AB7" s="25"/>
      <c r="AC7" s="25"/>
      <c r="AD7" s="25"/>
      <c r="AE7" s="25"/>
    </row>
    <row r="8" spans="1:34">
      <c r="A8" s="24"/>
      <c r="B8" s="713" t="s">
        <v>2358</v>
      </c>
      <c r="C8" s="436"/>
      <c r="D8" s="436"/>
      <c r="E8" s="437" t="s">
        <v>95</v>
      </c>
      <c r="F8" s="437"/>
      <c r="G8" s="714">
        <f>LOOKUP(E8,Iltasatu_taulukot!$K$15:$L$17)</f>
        <v>3</v>
      </c>
      <c r="H8" s="678" t="s">
        <v>2359</v>
      </c>
      <c r="I8" s="436"/>
      <c r="J8" s="436"/>
      <c r="K8" s="437" t="s">
        <v>1296</v>
      </c>
      <c r="L8" s="436"/>
      <c r="M8" s="714">
        <f>LOOKUP(K8,Iltasatu_taulukot!$K$15:$L$17)</f>
        <v>4</v>
      </c>
      <c r="N8" s="678" t="s">
        <v>2360</v>
      </c>
      <c r="O8" s="436"/>
      <c r="P8" s="436"/>
      <c r="Q8" s="437" t="s">
        <v>1171</v>
      </c>
      <c r="R8" s="436"/>
      <c r="S8" s="395">
        <f>LOOKUP(Q8,Iltasatu_taulukot!$K$15:$L$17)</f>
        <v>5</v>
      </c>
      <c r="T8" s="24"/>
      <c r="U8" s="24"/>
      <c r="V8" s="24"/>
      <c r="W8" s="24"/>
      <c r="X8" s="24"/>
      <c r="Y8" s="24"/>
      <c r="Z8" s="930">
        <v>6</v>
      </c>
      <c r="AA8" s="25" t="s">
        <v>2336</v>
      </c>
      <c r="AB8" s="25"/>
      <c r="AC8" s="25"/>
      <c r="AD8" s="25"/>
      <c r="AE8" s="25"/>
    </row>
    <row r="9" spans="1:34">
      <c r="A9" s="24"/>
      <c r="B9" s="1017" t="s">
        <v>44</v>
      </c>
      <c r="C9" s="996"/>
      <c r="D9" s="996"/>
      <c r="E9" s="24"/>
      <c r="F9" s="241"/>
      <c r="G9" s="377" t="s">
        <v>1337</v>
      </c>
      <c r="H9" s="996" t="s">
        <v>1857</v>
      </c>
      <c r="I9" s="996"/>
      <c r="J9" s="996"/>
      <c r="K9" s="24"/>
      <c r="L9" s="24"/>
      <c r="M9" s="377" t="s">
        <v>1337</v>
      </c>
      <c r="N9" s="996" t="s">
        <v>196</v>
      </c>
      <c r="O9" s="996"/>
      <c r="P9" s="996"/>
      <c r="Q9" s="771"/>
      <c r="R9" s="771"/>
      <c r="S9" s="393" t="s">
        <v>1337</v>
      </c>
      <c r="T9" s="24"/>
      <c r="U9" s="24"/>
      <c r="V9" s="24"/>
      <c r="W9" s="24"/>
      <c r="X9" s="24"/>
      <c r="Y9" s="24"/>
      <c r="Z9" s="930">
        <v>7</v>
      </c>
      <c r="AA9" s="25" t="s">
        <v>2337</v>
      </c>
      <c r="AB9" s="25"/>
      <c r="AC9" s="25"/>
      <c r="AD9" s="25"/>
      <c r="AE9" s="25"/>
    </row>
    <row r="10" spans="1:34">
      <c r="A10" s="24"/>
      <c r="B10" s="387" t="s">
        <v>2009</v>
      </c>
      <c r="C10" s="772"/>
      <c r="D10" s="772"/>
      <c r="E10" s="25"/>
      <c r="F10" s="367"/>
      <c r="G10" s="721" t="s">
        <v>1336</v>
      </c>
      <c r="H10" s="772" t="s">
        <v>1389</v>
      </c>
      <c r="I10" s="772"/>
      <c r="J10" s="772"/>
      <c r="K10" s="25"/>
      <c r="L10" s="25"/>
      <c r="M10" s="720" t="s">
        <v>1336</v>
      </c>
      <c r="N10" s="772" t="s">
        <v>2014</v>
      </c>
      <c r="O10" s="772"/>
      <c r="P10" s="772"/>
      <c r="Q10" s="772"/>
      <c r="R10" s="772"/>
      <c r="S10" s="722" t="s">
        <v>1336</v>
      </c>
      <c r="T10" s="24"/>
      <c r="U10" s="24"/>
      <c r="V10" s="24"/>
      <c r="W10" s="24"/>
      <c r="X10" s="24"/>
      <c r="Y10" s="24"/>
      <c r="Z10" s="930">
        <v>8</v>
      </c>
      <c r="AA10" s="25" t="s">
        <v>461</v>
      </c>
      <c r="AB10" s="25"/>
      <c r="AC10" s="25"/>
      <c r="AD10" s="25"/>
      <c r="AE10" s="25"/>
    </row>
    <row r="11" spans="1:34">
      <c r="A11" s="24"/>
      <c r="B11" s="706" t="str">
        <f>VLOOKUP(G8+Y14,Iltasatu_taulukot!$H$2:$K$11,3)</f>
        <v>loistava</v>
      </c>
      <c r="C11" s="774"/>
      <c r="D11" s="732"/>
      <c r="E11" s="710"/>
      <c r="F11" s="682"/>
      <c r="G11" s="708" t="str">
        <f>"("&amp;VLOOKUP(G8+Y14-1,Iltasatu_taulukot!$H$2:$K$11,3)&amp;", "&amp;VLOOKUP(G8+Y14-2,Iltasatu_taulukot!$H$2:$K$11,3)&amp;")"</f>
        <v>(erinomainen, tavallinen)</v>
      </c>
      <c r="H11" s="705" t="str">
        <f>VLOOKUP(M8+Y14,Iltasatu_taulukot!$H$2:$K$11,3)</f>
        <v>uskomaton</v>
      </c>
      <c r="I11" s="772"/>
      <c r="J11" s="732"/>
      <c r="K11" s="675"/>
      <c r="L11" s="682"/>
      <c r="M11" s="707" t="str">
        <f>"("&amp;VLOOKUP(M8+Y14-1,Iltasatu_taulukot!$H$2:$K$11,3)&amp;", "&amp;VLOOKUP(M8+Y14-2,Iltasatu_taulukot!$H$2:$K$11,3)&amp;")"</f>
        <v>(loistava, erinomainen)</v>
      </c>
      <c r="N11" s="772" t="str">
        <f>VLOOKUP(S8+Y14,Iltasatu_taulukot!$H$2:$K$11,3)</f>
        <v>legendaarinen</v>
      </c>
      <c r="O11" s="772"/>
      <c r="P11" s="732"/>
      <c r="Q11" s="710"/>
      <c r="R11" s="676"/>
      <c r="S11" s="715" t="str">
        <f>"("&amp;VLOOKUP(S8+Y14-1,Iltasatu_taulukot!$H$2:$K$11,3)&amp;", "&amp;VLOOKUP(Y14+S8-2,Iltasatu_taulukot!$H$2:$K$11,3)&amp;")"</f>
        <v>(uskomaton, loistava)</v>
      </c>
      <c r="T11" s="24"/>
      <c r="U11" s="24"/>
      <c r="V11" s="24"/>
      <c r="W11" s="24"/>
      <c r="X11" s="24"/>
      <c r="Y11" s="24"/>
      <c r="Z11" s="930">
        <v>9</v>
      </c>
      <c r="AA11" s="25" t="s">
        <v>2338</v>
      </c>
      <c r="AB11" s="25"/>
      <c r="AC11" s="25"/>
      <c r="AD11" s="25"/>
      <c r="AE11" s="25"/>
    </row>
    <row r="12" spans="1:34">
      <c r="A12" s="24"/>
      <c r="B12" s="716" t="s">
        <v>7</v>
      </c>
      <c r="C12" s="679"/>
      <c r="D12" s="680"/>
      <c r="E12" s="680"/>
      <c r="F12" s="680"/>
      <c r="G12" s="681"/>
      <c r="H12" s="680"/>
      <c r="I12" s="680"/>
      <c r="J12" s="680"/>
      <c r="K12" s="680"/>
      <c r="L12" s="680"/>
      <c r="M12" s="680"/>
      <c r="N12" s="680"/>
      <c r="O12" s="680"/>
      <c r="P12" s="680"/>
      <c r="Q12" s="680"/>
      <c r="R12" s="680"/>
      <c r="S12" s="717"/>
      <c r="T12" s="24"/>
      <c r="U12" s="24"/>
      <c r="V12" s="24"/>
      <c r="W12" s="24"/>
      <c r="X12" s="24"/>
      <c r="Y12" s="24"/>
      <c r="Z12" s="930">
        <v>10</v>
      </c>
      <c r="AA12" s="25" t="s">
        <v>2339</v>
      </c>
      <c r="AB12" s="25"/>
      <c r="AC12" s="25"/>
      <c r="AD12" s="25"/>
      <c r="AE12" s="25"/>
    </row>
    <row r="13" spans="1:34" ht="15" customHeight="1">
      <c r="A13" s="24"/>
      <c r="B13" s="1018" t="s">
        <v>1054</v>
      </c>
      <c r="C13" s="1019"/>
      <c r="D13" s="1019"/>
      <c r="E13" s="1019"/>
      <c r="F13" s="1019"/>
      <c r="G13" s="1019"/>
      <c r="H13" s="1019"/>
      <c r="I13" s="1019"/>
      <c r="J13" s="1019"/>
      <c r="K13" s="1019"/>
      <c r="L13" s="1019"/>
      <c r="M13" s="1019"/>
      <c r="N13" s="1019"/>
      <c r="O13" s="1019"/>
      <c r="P13" s="1019"/>
      <c r="Q13" s="1019"/>
      <c r="R13" s="1019"/>
      <c r="S13" s="1020"/>
      <c r="T13" s="24"/>
      <c r="U13" s="24"/>
      <c r="V13" s="24"/>
      <c r="W13" s="24"/>
      <c r="X13" s="24"/>
      <c r="Y13" s="24"/>
      <c r="Z13" s="941" t="s">
        <v>1276</v>
      </c>
      <c r="AA13" s="259"/>
      <c r="AB13" s="259"/>
      <c r="AC13" s="259"/>
      <c r="AD13" s="259"/>
      <c r="AE13" s="259"/>
    </row>
    <row r="14" spans="1:34" ht="15.6">
      <c r="A14" s="24"/>
      <c r="B14" s="991"/>
      <c r="C14" s="992"/>
      <c r="D14" s="992"/>
      <c r="E14" s="992"/>
      <c r="F14" s="992"/>
      <c r="G14" s="992"/>
      <c r="H14" s="992"/>
      <c r="I14" s="992"/>
      <c r="J14" s="992"/>
      <c r="K14" s="992"/>
      <c r="L14" s="992"/>
      <c r="M14" s="992"/>
      <c r="N14" s="992"/>
      <c r="O14" s="992"/>
      <c r="P14" s="992"/>
      <c r="Q14" s="992"/>
      <c r="R14" s="992"/>
      <c r="S14" s="993"/>
      <c r="T14" s="24"/>
      <c r="U14" s="379" t="s">
        <v>506</v>
      </c>
      <c r="V14" s="379"/>
      <c r="W14" s="379"/>
      <c r="X14" s="673"/>
      <c r="Y14" s="396">
        <v>1</v>
      </c>
      <c r="Z14" s="25" t="s">
        <v>2339</v>
      </c>
      <c r="AA14" s="25"/>
      <c r="AB14" s="25"/>
      <c r="AC14" s="25"/>
      <c r="AD14" s="25"/>
      <c r="AE14" s="25"/>
      <c r="AG14" s="17">
        <v>1</v>
      </c>
      <c r="AH14" s="17">
        <v>1</v>
      </c>
    </row>
    <row r="15" spans="1:34">
      <c r="A15" s="24"/>
      <c r="B15" s="716" t="s">
        <v>1311</v>
      </c>
      <c r="C15" s="679"/>
      <c r="D15" s="680"/>
      <c r="E15" s="680"/>
      <c r="F15" s="680"/>
      <c r="G15" s="681"/>
      <c r="H15" s="680"/>
      <c r="I15" s="680"/>
      <c r="J15" s="680"/>
      <c r="K15" s="680"/>
      <c r="L15" s="680"/>
      <c r="M15" s="680"/>
      <c r="N15" s="680"/>
      <c r="O15" s="680"/>
      <c r="P15" s="680"/>
      <c r="Q15" s="680"/>
      <c r="R15" s="680"/>
      <c r="S15" s="717"/>
      <c r="T15" s="24"/>
      <c r="U15" s="690" t="s">
        <v>51</v>
      </c>
      <c r="V15" s="24"/>
      <c r="W15" s="24"/>
      <c r="X15" s="621"/>
      <c r="Y15" s="718" t="s">
        <v>13</v>
      </c>
      <c r="Z15" s="25" t="s">
        <v>2329</v>
      </c>
      <c r="AA15" s="25"/>
      <c r="AB15" s="25"/>
      <c r="AC15" s="25"/>
      <c r="AD15" s="25"/>
      <c r="AE15" s="25"/>
      <c r="AG15" s="17">
        <v>2</v>
      </c>
      <c r="AH15" s="17">
        <f>AH14+AG15</f>
        <v>3</v>
      </c>
    </row>
    <row r="16" spans="1:34" ht="15.75" customHeight="1">
      <c r="A16" s="24"/>
      <c r="B16" s="1021" t="str">
        <f>VLOOKUP(D4,'Hahmonluonnin askeleet'!L17:M34,2,TRUE)</f>
        <v>Aatelisvoima magia, vakava hämäräsokeus hämärässä ihan sokea. Näkee enemmän värejä kuin ihminen ja paljon tarkemmin. Tunnistaa ihmisen kilometrin päästä, näkee ultraviolettivaloa. Hiukset mustat ja suorat, tai kiharat ja tumman kultaiset.</v>
      </c>
      <c r="C16" s="1022"/>
      <c r="D16" s="1022"/>
      <c r="E16" s="1022"/>
      <c r="F16" s="1022"/>
      <c r="G16" s="1022"/>
      <c r="H16" s="1022"/>
      <c r="I16" s="1022"/>
      <c r="J16" s="1022"/>
      <c r="K16" s="1022"/>
      <c r="L16" s="1022"/>
      <c r="M16" s="1022"/>
      <c r="N16" s="1022"/>
      <c r="O16" s="1022"/>
      <c r="P16" s="1022"/>
      <c r="Q16" s="1022"/>
      <c r="R16" s="1022"/>
      <c r="S16" s="1023"/>
      <c r="T16" s="24"/>
      <c r="U16" s="690" t="s">
        <v>1334</v>
      </c>
      <c r="V16" s="24"/>
      <c r="W16" s="24"/>
      <c r="X16" s="621"/>
      <c r="Y16" s="718" t="s">
        <v>95</v>
      </c>
      <c r="Z16" s="25" t="s">
        <v>2333</v>
      </c>
      <c r="AA16" s="25"/>
      <c r="AB16" s="25"/>
      <c r="AC16" s="25"/>
      <c r="AD16" s="25"/>
      <c r="AE16" s="25"/>
      <c r="AG16" s="17">
        <v>3</v>
      </c>
      <c r="AH16" s="17">
        <f t="shared" ref="AH16:AH33" si="0">AH15+AG16</f>
        <v>6</v>
      </c>
    </row>
    <row r="17" spans="1:34" ht="15" thickBot="1">
      <c r="A17" s="24"/>
      <c r="B17" s="1024"/>
      <c r="C17" s="1025"/>
      <c r="D17" s="1025"/>
      <c r="E17" s="1025"/>
      <c r="F17" s="1025"/>
      <c r="G17" s="1025"/>
      <c r="H17" s="1025"/>
      <c r="I17" s="1025"/>
      <c r="J17" s="1025"/>
      <c r="K17" s="1025"/>
      <c r="L17" s="1025"/>
      <c r="M17" s="1025"/>
      <c r="N17" s="1025"/>
      <c r="O17" s="1025"/>
      <c r="P17" s="1025"/>
      <c r="Q17" s="1025"/>
      <c r="R17" s="1025"/>
      <c r="S17" s="1026"/>
      <c r="T17" s="24"/>
      <c r="U17" s="690" t="s">
        <v>56</v>
      </c>
      <c r="V17" s="24"/>
      <c r="W17" s="24"/>
      <c r="X17" s="621"/>
      <c r="Y17" s="718" t="s">
        <v>13</v>
      </c>
      <c r="Z17" s="25" t="s">
        <v>2334</v>
      </c>
      <c r="AA17" s="25"/>
      <c r="AB17" s="25"/>
      <c r="AC17" s="25"/>
      <c r="AD17" s="25"/>
      <c r="AE17" s="25"/>
      <c r="AG17" s="17">
        <v>4</v>
      </c>
      <c r="AH17" s="17">
        <f t="shared" si="0"/>
        <v>10</v>
      </c>
    </row>
    <row r="18" spans="1:34">
      <c r="A18" s="24"/>
      <c r="B18" s="26"/>
      <c r="C18" s="26"/>
      <c r="D18" s="26"/>
      <c r="E18" s="258"/>
      <c r="F18" s="258"/>
      <c r="G18" s="26"/>
      <c r="H18" s="26"/>
      <c r="I18" s="26"/>
      <c r="J18" s="26"/>
      <c r="K18" s="26"/>
      <c r="L18" s="26"/>
      <c r="M18" s="26"/>
      <c r="N18" s="26"/>
      <c r="O18" s="26"/>
      <c r="P18" s="26"/>
      <c r="Q18" s="26"/>
      <c r="R18" s="26"/>
      <c r="S18" s="26"/>
      <c r="T18" s="24"/>
      <c r="U18" s="690" t="s">
        <v>57</v>
      </c>
      <c r="V18" s="24"/>
      <c r="W18" s="24"/>
      <c r="X18" s="621"/>
      <c r="Y18" s="718" t="s">
        <v>13</v>
      </c>
      <c r="Z18" s="25" t="s">
        <v>2335</v>
      </c>
      <c r="AA18" s="25"/>
      <c r="AB18" s="25"/>
      <c r="AC18" s="25"/>
      <c r="AD18" s="25"/>
      <c r="AE18" s="25"/>
      <c r="AG18" s="17">
        <v>5</v>
      </c>
      <c r="AH18" s="17">
        <f t="shared" si="0"/>
        <v>15</v>
      </c>
    </row>
    <row r="19" spans="1:34">
      <c r="A19" s="24"/>
      <c r="B19" s="368" t="s">
        <v>672</v>
      </c>
      <c r="C19" s="25"/>
      <c r="D19" s="25"/>
      <c r="E19" s="25"/>
      <c r="F19" s="25"/>
      <c r="G19" s="750"/>
      <c r="H19" s="25"/>
      <c r="I19" s="25"/>
      <c r="J19" s="24"/>
      <c r="K19" s="368" t="s">
        <v>641</v>
      </c>
      <c r="L19" s="25"/>
      <c r="M19" s="25"/>
      <c r="N19" s="25"/>
      <c r="O19" s="25"/>
      <c r="P19" s="25"/>
      <c r="Q19" s="25"/>
      <c r="R19" s="25"/>
      <c r="S19" s="25"/>
      <c r="T19" s="24"/>
      <c r="U19" s="691" t="s">
        <v>88</v>
      </c>
      <c r="V19" s="25"/>
      <c r="W19" s="25"/>
      <c r="X19" s="255"/>
      <c r="Y19" s="249" t="s">
        <v>13</v>
      </c>
      <c r="Z19" s="25" t="s">
        <v>2336</v>
      </c>
      <c r="AA19" s="25"/>
      <c r="AB19" s="25"/>
      <c r="AC19" s="25"/>
      <c r="AD19" s="25"/>
      <c r="AE19" s="25"/>
      <c r="AG19" s="17">
        <v>6</v>
      </c>
      <c r="AH19" s="17">
        <f t="shared" si="0"/>
        <v>21</v>
      </c>
    </row>
    <row r="20" spans="1:34">
      <c r="A20" s="24"/>
      <c r="B20" s="996" t="s">
        <v>8</v>
      </c>
      <c r="C20" s="996"/>
      <c r="D20" s="996"/>
      <c r="E20" s="996"/>
      <c r="F20" s="24"/>
      <c r="G20" s="773" t="s">
        <v>497</v>
      </c>
      <c r="H20" s="24"/>
      <c r="I20" s="24"/>
      <c r="J20" s="24"/>
      <c r="K20" s="24" t="str">
        <f>LOOKUP(G3,'Hahmonluonnin askeleet'!L3:M10)</f>
        <v>Kevyt ase, kaapu tai siviili vaatteet, pari kirjaa</v>
      </c>
      <c r="L20" s="24"/>
      <c r="M20" s="24"/>
      <c r="N20" s="24"/>
      <c r="O20" s="24"/>
      <c r="P20" s="24"/>
      <c r="Q20" s="24"/>
      <c r="R20" s="24"/>
      <c r="S20" s="24"/>
      <c r="T20" s="24"/>
      <c r="U20" s="262" t="s">
        <v>1958</v>
      </c>
      <c r="V20" s="24"/>
      <c r="W20" s="24"/>
      <c r="X20" s="621"/>
      <c r="Y20" s="24"/>
      <c r="Z20" s="25" t="s">
        <v>2337</v>
      </c>
      <c r="AA20" s="25"/>
      <c r="AB20" s="25"/>
      <c r="AC20" s="25"/>
      <c r="AD20" s="25"/>
      <c r="AE20" s="25"/>
      <c r="AG20" s="17">
        <v>7</v>
      </c>
      <c r="AH20" s="17">
        <f t="shared" si="0"/>
        <v>28</v>
      </c>
    </row>
    <row r="21" spans="1:34" ht="15" customHeight="1">
      <c r="A21" s="24"/>
      <c r="B21" s="996" t="s">
        <v>9</v>
      </c>
      <c r="C21" s="996"/>
      <c r="D21" s="996"/>
      <c r="E21" s="996"/>
      <c r="F21" s="309"/>
      <c r="G21" s="969" t="s">
        <v>13</v>
      </c>
      <c r="H21" s="24" t="s">
        <v>2202</v>
      </c>
      <c r="I21" s="24"/>
      <c r="J21" s="24"/>
      <c r="K21" s="24" t="s">
        <v>2010</v>
      </c>
      <c r="L21" s="24"/>
      <c r="M21" s="24"/>
      <c r="N21" s="24"/>
      <c r="O21" s="24"/>
      <c r="P21" s="24"/>
      <c r="Q21" s="24"/>
      <c r="R21" s="767"/>
      <c r="S21" s="24"/>
      <c r="T21" s="24"/>
      <c r="U21" s="24" t="s">
        <v>1335</v>
      </c>
      <c r="V21" s="24"/>
      <c r="W21" s="24"/>
      <c r="X21" s="391"/>
      <c r="Y21" s="391" t="s">
        <v>690</v>
      </c>
      <c r="Z21" s="25" t="s">
        <v>461</v>
      </c>
      <c r="AA21" s="25"/>
      <c r="AB21" s="25"/>
      <c r="AC21" s="25"/>
      <c r="AD21" s="25"/>
      <c r="AE21" s="25"/>
      <c r="AG21" s="17">
        <v>8</v>
      </c>
      <c r="AH21" s="17">
        <f t="shared" si="0"/>
        <v>36</v>
      </c>
    </row>
    <row r="22" spans="1:34">
      <c r="A22" s="24"/>
      <c r="B22" s="996" t="s">
        <v>172</v>
      </c>
      <c r="C22" s="996"/>
      <c r="D22" s="996"/>
      <c r="E22" s="996"/>
      <c r="F22" s="24"/>
      <c r="G22" s="723" t="s">
        <v>5</v>
      </c>
      <c r="H22" s="24"/>
      <c r="I22" s="24"/>
      <c r="J22" s="24"/>
      <c r="K22" s="24" t="s">
        <v>2016</v>
      </c>
      <c r="L22" s="24"/>
      <c r="M22" s="24"/>
      <c r="N22" s="24" t="s">
        <v>2362</v>
      </c>
      <c r="O22" s="24"/>
      <c r="P22" s="24"/>
      <c r="Q22" s="24"/>
      <c r="R22" s="24"/>
      <c r="S22" s="24"/>
      <c r="T22" s="24"/>
      <c r="U22" s="24" t="s">
        <v>1324</v>
      </c>
      <c r="V22" s="24"/>
      <c r="W22" s="24"/>
      <c r="X22" s="391"/>
      <c r="Y22" s="391" t="s">
        <v>690</v>
      </c>
      <c r="Z22" s="941" t="s">
        <v>1275</v>
      </c>
      <c r="AA22" s="259"/>
      <c r="AB22" s="259"/>
      <c r="AC22" s="259"/>
      <c r="AD22" s="259"/>
      <c r="AE22" s="259"/>
      <c r="AG22" s="17">
        <v>9</v>
      </c>
      <c r="AH22" s="17">
        <f t="shared" si="0"/>
        <v>45</v>
      </c>
    </row>
    <row r="23" spans="1:34" ht="15" thickBot="1">
      <c r="A23" s="24"/>
      <c r="B23" s="24"/>
      <c r="C23" s="24"/>
      <c r="D23" s="24"/>
      <c r="E23" s="24"/>
      <c r="F23" s="24"/>
      <c r="G23" s="24"/>
      <c r="H23" s="24"/>
      <c r="I23" s="24"/>
      <c r="J23" s="24"/>
      <c r="K23" s="24"/>
      <c r="L23" s="24"/>
      <c r="M23" s="24"/>
      <c r="N23" s="24"/>
      <c r="O23" s="24"/>
      <c r="P23" s="24"/>
      <c r="Q23" s="24"/>
      <c r="R23" s="767"/>
      <c r="S23" s="24"/>
      <c r="T23" s="24"/>
      <c r="U23" s="25" t="s">
        <v>1815</v>
      </c>
      <c r="V23" s="25"/>
      <c r="W23" s="25"/>
      <c r="X23" s="674"/>
      <c r="Y23" s="674" t="s">
        <v>1955</v>
      </c>
      <c r="Z23" s="25" t="s">
        <v>2332</v>
      </c>
      <c r="AA23" s="25"/>
      <c r="AB23" s="25"/>
      <c r="AC23" s="25"/>
      <c r="AD23" s="25"/>
      <c r="AE23" s="25"/>
      <c r="AG23" s="17">
        <v>10</v>
      </c>
      <c r="AH23" s="17">
        <f t="shared" si="0"/>
        <v>55</v>
      </c>
    </row>
    <row r="24" spans="1:34" ht="15" thickBot="1">
      <c r="A24" s="24"/>
      <c r="B24" s="732" t="s">
        <v>2321</v>
      </c>
      <c r="C24" s="732"/>
      <c r="D24" s="681" t="s">
        <v>186</v>
      </c>
      <c r="E24" s="732"/>
      <c r="F24" s="733" t="str">
        <f>LOOKUP(G8+$Y$14,Iltasatu_taulukot!$X$25:$Y$34)</f>
        <v>pppp</v>
      </c>
      <c r="G24" s="732"/>
      <c r="H24" s="732"/>
      <c r="I24" s="681" t="s">
        <v>531</v>
      </c>
      <c r="J24" s="732"/>
      <c r="K24" s="732"/>
      <c r="L24" s="733" t="str">
        <f>LOOKUP(M8+$Y$14,Iltasatu_taulukot!$X$25:$Y$34)</f>
        <v>ppppp</v>
      </c>
      <c r="M24" s="734"/>
      <c r="N24" s="732"/>
      <c r="O24" s="732"/>
      <c r="P24" s="932" t="s">
        <v>2293</v>
      </c>
      <c r="Q24" s="733" t="str">
        <f>LOOKUP(S8+$Y$14,Iltasatu_taulukot!$X$25:$Y$34)</f>
        <v>pppppp</v>
      </c>
      <c r="R24" s="732"/>
      <c r="S24" s="732"/>
      <c r="T24" s="24"/>
      <c r="U24" s="326" t="s">
        <v>1315</v>
      </c>
      <c r="V24" s="312"/>
      <c r="W24" s="312"/>
      <c r="X24" s="322"/>
      <c r="Y24" s="332" t="s">
        <v>0</v>
      </c>
      <c r="Z24" s="931" t="s">
        <v>2340</v>
      </c>
      <c r="AA24" s="25"/>
      <c r="AB24" s="25"/>
      <c r="AC24" s="25"/>
      <c r="AD24" s="25"/>
      <c r="AE24" s="25"/>
      <c r="AG24" s="17">
        <v>11</v>
      </c>
      <c r="AH24" s="17">
        <f t="shared" si="0"/>
        <v>66</v>
      </c>
    </row>
    <row r="25" spans="1:34" ht="15.6">
      <c r="A25" s="24"/>
      <c r="B25" s="372" t="s">
        <v>1318</v>
      </c>
      <c r="C25" s="371"/>
      <c r="D25" s="371"/>
      <c r="E25" s="371"/>
      <c r="F25" s="371"/>
      <c r="G25" s="371"/>
      <c r="H25" s="371"/>
      <c r="I25" s="371"/>
      <c r="J25" s="371"/>
      <c r="K25" s="371"/>
      <c r="L25" s="371"/>
      <c r="M25" s="371"/>
      <c r="N25" s="371"/>
      <c r="O25" s="371"/>
      <c r="P25" s="371"/>
      <c r="Q25" s="371"/>
      <c r="R25" s="375"/>
      <c r="S25" s="378" t="s">
        <v>508</v>
      </c>
      <c r="T25" s="24"/>
      <c r="U25" s="333" t="s">
        <v>1316</v>
      </c>
      <c r="V25" s="27"/>
      <c r="W25" s="436"/>
      <c r="X25" s="621"/>
      <c r="Y25" s="335">
        <v>0</v>
      </c>
      <c r="Z25" s="931" t="s">
        <v>2341</v>
      </c>
      <c r="AA25" s="25"/>
      <c r="AB25" s="25"/>
      <c r="AC25" s="25"/>
      <c r="AD25" s="25"/>
      <c r="AE25" s="25"/>
      <c r="AG25" s="17">
        <v>12</v>
      </c>
      <c r="AH25" s="17">
        <f t="shared" si="0"/>
        <v>78</v>
      </c>
    </row>
    <row r="26" spans="1:34" ht="15.6">
      <c r="A26" s="24"/>
      <c r="B26" s="319">
        <v>1</v>
      </c>
      <c r="C26" s="339" t="s">
        <v>1320</v>
      </c>
      <c r="D26" s="318"/>
      <c r="E26" s="318"/>
      <c r="F26" s="318"/>
      <c r="G26" s="318"/>
      <c r="H26" s="318"/>
      <c r="I26" s="318"/>
      <c r="J26" s="318"/>
      <c r="K26" s="318"/>
      <c r="L26" s="318"/>
      <c r="M26" s="318"/>
      <c r="N26" s="318"/>
      <c r="O26" s="318"/>
      <c r="P26" s="318"/>
      <c r="Q26" s="318">
        <v>-1</v>
      </c>
      <c r="R26" s="376"/>
      <c r="S26" s="282" t="s">
        <v>1322</v>
      </c>
      <c r="T26" s="24"/>
      <c r="U26" s="334" t="s">
        <v>1288</v>
      </c>
      <c r="V26" s="24"/>
      <c r="W26" s="24"/>
      <c r="X26" s="621"/>
      <c r="Y26" s="336">
        <v>1</v>
      </c>
      <c r="Z26" s="941" t="s">
        <v>1277</v>
      </c>
      <c r="AA26" s="259"/>
      <c r="AB26" s="259"/>
      <c r="AC26" s="259"/>
      <c r="AD26" s="259"/>
      <c r="AE26" s="259"/>
      <c r="AG26" s="17">
        <v>13</v>
      </c>
      <c r="AH26" s="17">
        <f t="shared" si="0"/>
        <v>91</v>
      </c>
    </row>
    <row r="27" spans="1:34" ht="15" thickBot="1">
      <c r="A27" s="24"/>
      <c r="B27" s="319">
        <v>2</v>
      </c>
      <c r="C27" s="339" t="s">
        <v>1321</v>
      </c>
      <c r="D27" s="318"/>
      <c r="E27" s="318"/>
      <c r="F27" s="318"/>
      <c r="G27" s="318"/>
      <c r="H27" s="318"/>
      <c r="I27" s="318"/>
      <c r="J27" s="318"/>
      <c r="K27" s="318"/>
      <c r="L27" s="318"/>
      <c r="M27" s="318"/>
      <c r="N27" s="318"/>
      <c r="O27" s="318"/>
      <c r="P27" s="318"/>
      <c r="Q27" s="318">
        <v>-2</v>
      </c>
      <c r="R27" s="376"/>
      <c r="S27" s="282" t="s">
        <v>24</v>
      </c>
      <c r="T27" s="24"/>
      <c r="U27" s="337" t="s">
        <v>1289</v>
      </c>
      <c r="V27" s="32"/>
      <c r="W27" s="32"/>
      <c r="X27" s="688"/>
      <c r="Y27" s="338">
        <v>2</v>
      </c>
      <c r="Z27" s="25" t="s">
        <v>2338</v>
      </c>
      <c r="AA27" s="25"/>
      <c r="AB27" s="25"/>
      <c r="AC27" s="25"/>
      <c r="AD27" s="25"/>
      <c r="AE27" s="25"/>
      <c r="AG27" s="17">
        <v>14</v>
      </c>
      <c r="AH27" s="17">
        <f t="shared" si="0"/>
        <v>105</v>
      </c>
    </row>
    <row r="28" spans="1:34" ht="15" thickBot="1">
      <c r="A28" s="24"/>
      <c r="B28" s="319">
        <v>3</v>
      </c>
      <c r="C28" s="340" t="s">
        <v>11</v>
      </c>
      <c r="D28" s="320"/>
      <c r="E28" s="320"/>
      <c r="F28" s="320"/>
      <c r="G28" s="320"/>
      <c r="H28" s="320"/>
      <c r="I28" s="320"/>
      <c r="J28" s="320"/>
      <c r="K28" s="320"/>
      <c r="L28" s="320"/>
      <c r="M28" s="320"/>
      <c r="N28" s="320"/>
      <c r="O28" s="320"/>
      <c r="P28" s="320"/>
      <c r="Q28" s="320">
        <v>-3</v>
      </c>
      <c r="R28" s="376"/>
      <c r="S28" s="282" t="s">
        <v>25</v>
      </c>
      <c r="T28" s="24"/>
      <c r="U28" s="401" t="s">
        <v>14</v>
      </c>
      <c r="V28" s="315"/>
      <c r="W28" s="315"/>
      <c r="X28" s="317"/>
      <c r="Y28" s="402" t="s">
        <v>0</v>
      </c>
      <c r="Z28" s="950"/>
      <c r="AA28" s="25"/>
      <c r="AB28" s="25"/>
      <c r="AC28" s="25"/>
      <c r="AD28" s="25"/>
      <c r="AE28" s="25"/>
      <c r="AG28" s="17">
        <v>15</v>
      </c>
      <c r="AH28" s="17">
        <f t="shared" si="0"/>
        <v>120</v>
      </c>
    </row>
    <row r="29" spans="1:34" ht="15.6">
      <c r="A29" s="24"/>
      <c r="B29" s="321">
        <v>4</v>
      </c>
      <c r="C29" s="340" t="s">
        <v>92</v>
      </c>
      <c r="D29" s="320"/>
      <c r="E29" s="320"/>
      <c r="F29" s="320"/>
      <c r="G29" s="320"/>
      <c r="H29" s="320"/>
      <c r="I29" s="320"/>
      <c r="J29" s="320"/>
      <c r="K29" s="320"/>
      <c r="L29" s="320"/>
      <c r="M29" s="320"/>
      <c r="N29" s="320"/>
      <c r="O29" s="320"/>
      <c r="P29" s="320"/>
      <c r="Q29" s="320">
        <v>-4</v>
      </c>
      <c r="R29" s="376"/>
      <c r="S29" s="282" t="s">
        <v>92</v>
      </c>
      <c r="T29" s="24"/>
      <c r="U29" s="333" t="s">
        <v>1335</v>
      </c>
      <c r="V29" s="27"/>
      <c r="W29" s="27"/>
      <c r="X29" s="689"/>
      <c r="Y29" s="335">
        <v>1</v>
      </c>
      <c r="Z29" s="941" t="s">
        <v>2363</v>
      </c>
      <c r="AA29" s="259"/>
      <c r="AB29" s="259"/>
      <c r="AC29" s="259"/>
      <c r="AD29" s="259"/>
      <c r="AE29" s="259"/>
      <c r="AG29" s="17">
        <v>16</v>
      </c>
      <c r="AH29" s="17">
        <f t="shared" si="0"/>
        <v>136</v>
      </c>
    </row>
    <row r="30" spans="1:34" ht="16.2" thickBot="1">
      <c r="A30" s="24"/>
      <c r="B30" s="24"/>
      <c r="C30" s="24"/>
      <c r="D30" s="24"/>
      <c r="E30" s="24"/>
      <c r="F30" s="24"/>
      <c r="G30" s="24"/>
      <c r="H30" s="24"/>
      <c r="I30" s="24"/>
      <c r="J30" s="24"/>
      <c r="K30" s="24"/>
      <c r="L30" s="24"/>
      <c r="M30" s="24"/>
      <c r="N30" s="24"/>
      <c r="O30" s="24"/>
      <c r="P30" s="24"/>
      <c r="Q30" s="24"/>
      <c r="R30" s="24"/>
      <c r="S30" s="24"/>
      <c r="T30" s="24"/>
      <c r="U30" s="403" t="s">
        <v>1324</v>
      </c>
      <c r="V30" s="32"/>
      <c r="W30" s="32"/>
      <c r="X30" s="688"/>
      <c r="Y30" s="341">
        <v>1</v>
      </c>
      <c r="Z30" s="950" t="s">
        <v>2364</v>
      </c>
      <c r="AA30" s="25"/>
      <c r="AB30" s="25"/>
      <c r="AC30" s="25"/>
      <c r="AD30" s="25"/>
      <c r="AE30" s="25"/>
      <c r="AG30" s="17">
        <v>17</v>
      </c>
      <c r="AH30" s="17">
        <f t="shared" si="0"/>
        <v>153</v>
      </c>
    </row>
    <row r="31" spans="1:34" ht="15" thickBot="1">
      <c r="A31" s="24"/>
      <c r="B31" s="373" t="s">
        <v>1319</v>
      </c>
      <c r="C31" s="276"/>
      <c r="D31" s="276"/>
      <c r="E31" s="276"/>
      <c r="F31" s="276"/>
      <c r="G31" s="276"/>
      <c r="H31" s="276"/>
      <c r="I31" s="276"/>
      <c r="J31" s="276"/>
      <c r="K31" s="276"/>
      <c r="L31" s="276"/>
      <c r="M31" s="276"/>
      <c r="N31" s="276"/>
      <c r="O31" s="276"/>
      <c r="P31" s="276"/>
      <c r="Q31" s="276"/>
      <c r="R31" s="375"/>
      <c r="S31" s="378" t="s">
        <v>508</v>
      </c>
      <c r="T31" s="24"/>
      <c r="U31" s="326" t="s">
        <v>671</v>
      </c>
      <c r="V31" s="322" t="s">
        <v>0</v>
      </c>
      <c r="W31" s="312"/>
      <c r="X31" s="326" t="s">
        <v>671</v>
      </c>
      <c r="Y31" s="763" t="s">
        <v>0</v>
      </c>
      <c r="Z31" s="255">
        <f>1+1+4</f>
        <v>6</v>
      </c>
      <c r="AA31" s="25" t="s">
        <v>83</v>
      </c>
      <c r="AB31" s="25"/>
      <c r="AC31" s="25"/>
      <c r="AD31" s="25"/>
      <c r="AE31" s="25"/>
      <c r="AG31" s="17">
        <v>18</v>
      </c>
      <c r="AH31" s="17">
        <f t="shared" si="0"/>
        <v>171</v>
      </c>
    </row>
    <row r="32" spans="1:34" ht="15.6">
      <c r="A32" s="24"/>
      <c r="B32" s="319">
        <v>1</v>
      </c>
      <c r="C32" s="339" t="s">
        <v>1320</v>
      </c>
      <c r="D32" s="318"/>
      <c r="E32" s="318"/>
      <c r="F32" s="318"/>
      <c r="G32" s="318"/>
      <c r="H32" s="318"/>
      <c r="I32" s="318"/>
      <c r="J32" s="318"/>
      <c r="K32" s="318"/>
      <c r="L32" s="318"/>
      <c r="M32" s="318"/>
      <c r="N32" s="318"/>
      <c r="O32" s="318"/>
      <c r="P32" s="318"/>
      <c r="Q32" s="318">
        <v>-1</v>
      </c>
      <c r="R32" s="376"/>
      <c r="S32" s="282" t="s">
        <v>1322</v>
      </c>
      <c r="T32" s="24"/>
      <c r="U32" s="764">
        <v>3</v>
      </c>
      <c r="V32" s="765">
        <v>1</v>
      </c>
      <c r="W32" s="939"/>
      <c r="X32" s="764">
        <v>15</v>
      </c>
      <c r="Y32" s="765">
        <v>4</v>
      </c>
      <c r="Z32" s="705" t="s">
        <v>2365</v>
      </c>
      <c r="AA32" s="25"/>
      <c r="AB32" s="25"/>
      <c r="AC32" s="25"/>
      <c r="AD32" s="25"/>
      <c r="AE32" s="25"/>
      <c r="AG32" s="17">
        <v>19</v>
      </c>
      <c r="AH32" s="17">
        <f t="shared" si="0"/>
        <v>190</v>
      </c>
    </row>
    <row r="33" spans="1:56" ht="15.6">
      <c r="A33" s="24"/>
      <c r="B33" s="319">
        <v>2</v>
      </c>
      <c r="C33" s="339" t="s">
        <v>1321</v>
      </c>
      <c r="D33" s="318"/>
      <c r="E33" s="25"/>
      <c r="F33" s="318"/>
      <c r="G33" s="318"/>
      <c r="H33" s="318"/>
      <c r="I33" s="318"/>
      <c r="J33" s="318"/>
      <c r="K33" s="318"/>
      <c r="L33" s="318"/>
      <c r="M33" s="318"/>
      <c r="N33" s="318"/>
      <c r="O33" s="318"/>
      <c r="P33" s="318"/>
      <c r="Q33" s="318">
        <v>-2</v>
      </c>
      <c r="R33" s="376"/>
      <c r="S33" s="282" t="s">
        <v>24</v>
      </c>
      <c r="T33" s="24"/>
      <c r="U33" s="757">
        <v>6</v>
      </c>
      <c r="V33" s="336">
        <v>2</v>
      </c>
      <c r="W33" s="939"/>
      <c r="X33" s="757">
        <v>21</v>
      </c>
      <c r="Y33" s="336">
        <v>5</v>
      </c>
      <c r="Z33" s="255">
        <f>1+1+2</f>
        <v>4</v>
      </c>
      <c r="AA33" s="25" t="s">
        <v>83</v>
      </c>
      <c r="AB33" s="25"/>
      <c r="AC33" s="25"/>
      <c r="AD33" s="25"/>
      <c r="AE33" s="25"/>
      <c r="AG33" s="17">
        <v>20</v>
      </c>
      <c r="AH33" s="17">
        <f t="shared" si="0"/>
        <v>210</v>
      </c>
    </row>
    <row r="34" spans="1:56" ht="15.6">
      <c r="A34" s="24"/>
      <c r="B34" s="321">
        <v>3</v>
      </c>
      <c r="C34" s="340" t="s">
        <v>11</v>
      </c>
      <c r="D34" s="320"/>
      <c r="E34" s="320"/>
      <c r="F34" s="320"/>
      <c r="G34" s="320"/>
      <c r="H34" s="320"/>
      <c r="I34" s="320"/>
      <c r="J34" s="320"/>
      <c r="K34" s="320"/>
      <c r="L34" s="320"/>
      <c r="M34" s="320"/>
      <c r="N34" s="320"/>
      <c r="O34" s="320"/>
      <c r="P34" s="320"/>
      <c r="Q34" s="320">
        <v>-3</v>
      </c>
      <c r="R34" s="376"/>
      <c r="S34" s="282" t="s">
        <v>25</v>
      </c>
      <c r="T34" s="24"/>
      <c r="U34" s="757">
        <v>10</v>
      </c>
      <c r="V34" s="336">
        <v>3</v>
      </c>
      <c r="W34" s="976"/>
      <c r="X34" s="757">
        <v>28</v>
      </c>
      <c r="Y34" s="977">
        <v>6</v>
      </c>
      <c r="Z34" s="931"/>
      <c r="AA34" s="25"/>
      <c r="AB34" s="25"/>
      <c r="AC34" s="25"/>
      <c r="AD34" s="25"/>
      <c r="AE34" s="25"/>
      <c r="AG34" s="17">
        <v>21</v>
      </c>
    </row>
    <row r="35" spans="1:56">
      <c r="A35" s="24"/>
      <c r="B35" s="24"/>
      <c r="C35" s="24"/>
      <c r="D35" s="24"/>
      <c r="E35" s="24"/>
      <c r="F35" s="24"/>
      <c r="G35" s="24"/>
      <c r="H35" s="24"/>
      <c r="I35" s="24"/>
      <c r="J35" s="24"/>
      <c r="K35" s="24"/>
      <c r="L35" s="24"/>
      <c r="M35" s="24"/>
      <c r="N35" s="24"/>
      <c r="O35" s="24"/>
      <c r="P35" s="24"/>
      <c r="Q35" s="24"/>
      <c r="R35" s="24"/>
      <c r="S35" s="24"/>
      <c r="T35" s="24"/>
      <c r="U35" s="1016"/>
      <c r="V35" s="1016"/>
      <c r="W35" s="1016"/>
      <c r="X35" s="1016"/>
      <c r="Y35" s="1016"/>
      <c r="Z35" s="931"/>
      <c r="AA35" s="25"/>
      <c r="AB35" s="25"/>
      <c r="AC35" s="25"/>
      <c r="AD35" s="25"/>
      <c r="AE35" s="25"/>
    </row>
    <row r="36" spans="1:56">
      <c r="A36" s="24"/>
      <c r="B36" s="374" t="s">
        <v>12</v>
      </c>
      <c r="C36" s="259"/>
      <c r="D36" s="259"/>
      <c r="E36" s="259"/>
      <c r="F36" s="259"/>
      <c r="G36" s="259"/>
      <c r="H36" s="259"/>
      <c r="I36" s="259"/>
      <c r="J36" s="259"/>
      <c r="K36" s="259"/>
      <c r="L36" s="259"/>
      <c r="M36" s="259"/>
      <c r="N36" s="259"/>
      <c r="O36" s="259"/>
      <c r="P36" s="259"/>
      <c r="Q36" s="259"/>
      <c r="R36" s="259"/>
      <c r="S36" s="259"/>
      <c r="T36" s="259"/>
      <c r="U36" s="259"/>
      <c r="V36" s="259"/>
      <c r="W36" s="259"/>
      <c r="X36" s="374"/>
      <c r="Y36" s="259"/>
      <c r="Z36" s="369" t="s">
        <v>85</v>
      </c>
      <c r="AA36" s="982" t="s">
        <v>2367</v>
      </c>
      <c r="AB36" s="367"/>
      <c r="AC36" s="367"/>
      <c r="AD36" s="367"/>
      <c r="AE36" s="367"/>
    </row>
    <row r="37" spans="1:56">
      <c r="A37" s="24"/>
      <c r="B37" s="436"/>
      <c r="C37" s="436"/>
      <c r="D37" s="436"/>
      <c r="E37" s="436"/>
      <c r="F37" s="436"/>
      <c r="G37" s="436"/>
      <c r="H37" s="436"/>
      <c r="I37" s="436"/>
      <c r="J37" s="436"/>
      <c r="K37" s="436"/>
      <c r="L37" s="436"/>
      <c r="M37" s="436"/>
      <c r="N37" s="436"/>
      <c r="O37" s="436"/>
      <c r="P37" s="436"/>
      <c r="Q37" s="436"/>
      <c r="R37" s="436"/>
      <c r="S37" s="436"/>
      <c r="T37" s="436"/>
      <c r="U37" s="436"/>
      <c r="V37" s="436"/>
      <c r="W37" s="951"/>
      <c r="X37" s="951"/>
      <c r="Y37" s="951"/>
      <c r="Z37" s="255">
        <v>5</v>
      </c>
      <c r="AA37" s="25" t="s">
        <v>2371</v>
      </c>
      <c r="AB37" s="25"/>
      <c r="AC37" s="25"/>
      <c r="AD37" s="25"/>
      <c r="AE37" s="25"/>
    </row>
    <row r="38" spans="1:56">
      <c r="A38" s="24"/>
      <c r="B38" s="951"/>
      <c r="C38" s="951"/>
      <c r="D38" s="951"/>
      <c r="E38" s="951"/>
      <c r="F38" s="951"/>
      <c r="G38" s="951"/>
      <c r="H38" s="951"/>
      <c r="I38" s="951"/>
      <c r="J38" s="951"/>
      <c r="K38" s="951"/>
      <c r="L38" s="951"/>
      <c r="M38" s="951"/>
      <c r="N38" s="951"/>
      <c r="O38" s="951"/>
      <c r="P38" s="951"/>
      <c r="Q38" s="951"/>
      <c r="R38" s="951"/>
      <c r="S38" s="951"/>
      <c r="T38" s="951"/>
      <c r="U38" s="951"/>
      <c r="V38" s="951"/>
      <c r="W38" s="951"/>
      <c r="X38" s="951"/>
      <c r="Y38" s="951"/>
      <c r="Z38" s="255">
        <v>6</v>
      </c>
      <c r="AA38" s="25" t="s">
        <v>2368</v>
      </c>
      <c r="AB38" s="25"/>
      <c r="AC38" s="25"/>
      <c r="AD38" s="25"/>
      <c r="AE38" s="25"/>
      <c r="AG38" s="725"/>
      <c r="AH38" s="725"/>
      <c r="AI38" s="725"/>
      <c r="AJ38" s="725"/>
      <c r="AK38" s="725"/>
      <c r="AL38" s="725"/>
      <c r="AM38" s="725"/>
      <c r="AN38" s="725"/>
      <c r="AO38" s="725"/>
      <c r="AP38" s="725"/>
      <c r="AQ38" s="725"/>
      <c r="AR38" s="725"/>
      <c r="AS38" s="725"/>
      <c r="AT38" s="725"/>
      <c r="AU38" s="725"/>
      <c r="AV38" s="725"/>
      <c r="AW38" s="725"/>
      <c r="AX38" s="725"/>
      <c r="AY38" s="725"/>
      <c r="AZ38" s="725"/>
      <c r="BA38" s="725"/>
      <c r="BB38" s="725"/>
      <c r="BC38" s="725"/>
      <c r="BD38" s="725"/>
    </row>
    <row r="39" spans="1:56">
      <c r="A39" s="24"/>
      <c r="B39" s="951"/>
      <c r="C39" s="951"/>
      <c r="D39" s="951"/>
      <c r="E39" s="951"/>
      <c r="F39" s="951"/>
      <c r="G39" s="951"/>
      <c r="H39" s="951"/>
      <c r="I39" s="951"/>
      <c r="J39" s="951"/>
      <c r="K39" s="951"/>
      <c r="L39" s="951"/>
      <c r="M39" s="951"/>
      <c r="N39" s="951"/>
      <c r="O39" s="951"/>
      <c r="P39" s="951"/>
      <c r="Q39" s="951"/>
      <c r="R39" s="951"/>
      <c r="S39" s="951"/>
      <c r="T39" s="951"/>
      <c r="U39" s="951"/>
      <c r="V39" s="951"/>
      <c r="W39" s="951"/>
      <c r="X39" s="951"/>
      <c r="Y39" s="951"/>
      <c r="Z39" s="255">
        <v>7</v>
      </c>
      <c r="AA39" s="25" t="s">
        <v>2370</v>
      </c>
      <c r="AB39" s="25"/>
      <c r="AC39" s="25"/>
      <c r="AD39" s="25"/>
      <c r="AE39" s="25"/>
      <c r="AG39" s="725"/>
      <c r="AH39" s="725"/>
      <c r="AI39" s="725"/>
      <c r="AJ39" s="725"/>
      <c r="AK39" s="725"/>
      <c r="AL39" s="725"/>
      <c r="AM39" s="725"/>
      <c r="AN39" s="725"/>
      <c r="AO39" s="725"/>
      <c r="AP39" s="725"/>
      <c r="AQ39" s="725"/>
      <c r="AR39" s="725"/>
      <c r="AS39" s="725"/>
      <c r="AT39" s="725"/>
      <c r="AU39" s="725"/>
      <c r="AV39" s="725"/>
      <c r="AW39" s="725"/>
      <c r="AX39" s="725"/>
      <c r="AY39" s="725"/>
      <c r="AZ39" s="725"/>
      <c r="BA39" s="725"/>
      <c r="BB39" s="725"/>
      <c r="BC39" s="725"/>
      <c r="BD39" s="725"/>
    </row>
    <row r="40" spans="1:56" ht="15" customHeight="1">
      <c r="A40" s="24"/>
      <c r="B40" s="951"/>
      <c r="C40" s="951"/>
      <c r="D40" s="951"/>
      <c r="E40" s="951"/>
      <c r="F40" s="951"/>
      <c r="G40" s="951"/>
      <c r="H40" s="951"/>
      <c r="I40" s="951"/>
      <c r="J40" s="951"/>
      <c r="K40" s="951"/>
      <c r="L40" s="951"/>
      <c r="M40" s="951"/>
      <c r="N40" s="951"/>
      <c r="O40" s="951"/>
      <c r="P40" s="951"/>
      <c r="Q40" s="951"/>
      <c r="R40" s="951"/>
      <c r="S40" s="951"/>
      <c r="T40" s="951"/>
      <c r="U40" s="951"/>
      <c r="V40" s="951"/>
      <c r="W40" s="24"/>
      <c r="X40" s="621"/>
      <c r="Y40" s="24"/>
      <c r="Z40" s="255">
        <v>8</v>
      </c>
      <c r="AA40" s="25" t="s">
        <v>2373</v>
      </c>
      <c r="AB40" s="25"/>
      <c r="AC40" s="25"/>
      <c r="AD40" s="25"/>
      <c r="AE40" s="25"/>
      <c r="AF40" s="724"/>
      <c r="AG40" s="724"/>
      <c r="AH40" s="724"/>
      <c r="AI40" s="724"/>
      <c r="AJ40" s="724"/>
      <c r="AK40" s="724"/>
      <c r="AL40" s="724"/>
      <c r="AM40" s="724"/>
      <c r="AN40" s="724"/>
      <c r="AO40" s="724"/>
      <c r="AP40" s="724"/>
      <c r="AQ40" s="724"/>
      <c r="AR40" s="724"/>
      <c r="AS40" s="724"/>
      <c r="AT40" s="724"/>
      <c r="AU40" s="724"/>
      <c r="AV40" s="724"/>
      <c r="AW40" s="724"/>
    </row>
    <row r="41" spans="1:56" ht="15" customHeight="1">
      <c r="A41" s="24"/>
      <c r="B41" s="951"/>
      <c r="C41" s="951"/>
      <c r="D41" s="951"/>
      <c r="E41" s="951"/>
      <c r="F41" s="951"/>
      <c r="G41" s="951"/>
      <c r="H41" s="951"/>
      <c r="I41" s="951"/>
      <c r="J41" s="951"/>
      <c r="K41" s="951"/>
      <c r="L41" s="951"/>
      <c r="M41" s="951"/>
      <c r="N41" s="951"/>
      <c r="O41" s="951"/>
      <c r="P41" s="951"/>
      <c r="Q41" s="951"/>
      <c r="R41" s="951"/>
      <c r="S41" s="951"/>
      <c r="T41" s="951"/>
      <c r="U41" s="951"/>
      <c r="V41" s="951"/>
      <c r="W41" s="24"/>
      <c r="X41" s="621"/>
      <c r="Y41" s="24"/>
      <c r="Z41" s="255">
        <v>9</v>
      </c>
      <c r="AA41" s="25" t="s">
        <v>2374</v>
      </c>
      <c r="AB41" s="25"/>
      <c r="AC41" s="25"/>
      <c r="AD41" s="25"/>
      <c r="AE41" s="25"/>
      <c r="AF41" s="724"/>
      <c r="AG41" s="724"/>
      <c r="AH41" s="724"/>
      <c r="AI41" s="724"/>
      <c r="AJ41" s="724"/>
      <c r="AK41" s="724"/>
      <c r="AL41" s="724"/>
      <c r="AM41" s="724"/>
      <c r="AN41" s="724"/>
      <c r="AO41" s="724"/>
      <c r="AP41" s="724"/>
      <c r="AQ41" s="724"/>
      <c r="AR41" s="724"/>
      <c r="AS41" s="724"/>
      <c r="AT41" s="724"/>
      <c r="AU41" s="724"/>
      <c r="AV41" s="724"/>
      <c r="AW41" s="724"/>
    </row>
    <row r="42" spans="1:56" ht="15.75" customHeight="1">
      <c r="A42" s="24"/>
      <c r="B42" s="951"/>
      <c r="C42" s="951"/>
      <c r="D42" s="951"/>
      <c r="E42" s="951"/>
      <c r="F42" s="951"/>
      <c r="G42" s="951"/>
      <c r="H42" s="951"/>
      <c r="I42" s="951"/>
      <c r="J42" s="951"/>
      <c r="K42" s="951"/>
      <c r="L42" s="951"/>
      <c r="M42" s="951"/>
      <c r="N42" s="951"/>
      <c r="O42" s="951"/>
      <c r="P42" s="951"/>
      <c r="Q42" s="951"/>
      <c r="R42" s="951"/>
      <c r="S42" s="951"/>
      <c r="T42" s="951"/>
      <c r="U42" s="951"/>
      <c r="V42" s="951"/>
      <c r="W42" s="24"/>
      <c r="X42" s="621"/>
      <c r="Y42" s="24"/>
      <c r="Z42" s="255">
        <v>10</v>
      </c>
      <c r="AA42" s="25" t="s">
        <v>2369</v>
      </c>
      <c r="AB42" s="25"/>
      <c r="AC42" s="25"/>
      <c r="AD42" s="25"/>
      <c r="AE42" s="25"/>
      <c r="AF42" s="724"/>
      <c r="AG42" s="724"/>
      <c r="AH42" s="724"/>
      <c r="AI42" s="724"/>
      <c r="AJ42" s="724"/>
      <c r="AK42" s="724"/>
      <c r="AL42" s="724"/>
      <c r="AM42" s="724"/>
      <c r="AN42" s="724"/>
      <c r="AO42" s="724"/>
      <c r="AP42" s="724"/>
      <c r="AQ42" s="724"/>
      <c r="AR42" s="724"/>
      <c r="AS42" s="724"/>
      <c r="AT42" s="724"/>
      <c r="AU42" s="724"/>
      <c r="AV42" s="724"/>
      <c r="AW42" s="724"/>
    </row>
    <row r="43" spans="1:56" ht="15" customHeight="1">
      <c r="A43" s="24"/>
      <c r="B43" s="436"/>
      <c r="C43" s="436"/>
      <c r="D43" s="436"/>
      <c r="E43" s="436"/>
      <c r="F43" s="436"/>
      <c r="G43" s="436"/>
      <c r="H43" s="436"/>
      <c r="I43" s="436"/>
      <c r="J43" s="436"/>
      <c r="K43" s="436"/>
      <c r="L43" s="436"/>
      <c r="M43" s="436"/>
      <c r="N43" s="436"/>
      <c r="O43" s="436"/>
      <c r="P43" s="436"/>
      <c r="Q43" s="436"/>
      <c r="R43" s="436"/>
      <c r="S43" s="436"/>
      <c r="T43" s="436"/>
      <c r="U43" s="436"/>
      <c r="V43" s="436"/>
      <c r="W43" s="24"/>
      <c r="X43" s="621"/>
      <c r="Y43" s="24"/>
      <c r="Z43" s="255">
        <v>11</v>
      </c>
      <c r="AA43" s="25" t="s">
        <v>2375</v>
      </c>
      <c r="AB43" s="25"/>
      <c r="AC43" s="25"/>
      <c r="AD43" s="25"/>
      <c r="AE43" s="25"/>
      <c r="AF43" s="724"/>
      <c r="AG43" s="724"/>
      <c r="AH43" s="724"/>
      <c r="AI43" s="724"/>
      <c r="AJ43" s="724"/>
      <c r="AK43" s="724"/>
      <c r="AL43" s="724"/>
      <c r="AM43" s="724"/>
      <c r="AN43" s="724"/>
      <c r="AO43" s="724"/>
      <c r="AP43" s="724"/>
      <c r="AQ43" s="724"/>
      <c r="AR43" s="724"/>
      <c r="AS43" s="724"/>
      <c r="AT43" s="724"/>
      <c r="AU43" s="724"/>
      <c r="AV43" s="724"/>
      <c r="AW43" s="724"/>
    </row>
    <row r="44" spans="1:56" ht="15" customHeight="1">
      <c r="A44" s="24"/>
      <c r="B44" s="436"/>
      <c r="C44" s="436"/>
      <c r="D44" s="436"/>
      <c r="E44" s="436"/>
      <c r="F44" s="436"/>
      <c r="G44" s="436"/>
      <c r="H44" s="436"/>
      <c r="I44" s="436"/>
      <c r="J44" s="436"/>
      <c r="K44" s="436"/>
      <c r="L44" s="436"/>
      <c r="M44" s="436"/>
      <c r="N44" s="436"/>
      <c r="O44" s="436"/>
      <c r="P44" s="436"/>
      <c r="Q44" s="436"/>
      <c r="R44" s="436"/>
      <c r="S44" s="436"/>
      <c r="T44" s="436"/>
      <c r="U44" s="436"/>
      <c r="V44" s="436"/>
      <c r="W44" s="24"/>
      <c r="X44" s="621"/>
      <c r="Y44" s="24"/>
      <c r="Z44" s="255">
        <v>12</v>
      </c>
      <c r="AA44" s="25" t="s">
        <v>2372</v>
      </c>
      <c r="AB44" s="25"/>
      <c r="AC44" s="25"/>
      <c r="AD44" s="25"/>
      <c r="AE44" s="25"/>
      <c r="AF44" s="724"/>
      <c r="AG44" s="724"/>
      <c r="AH44" s="724"/>
      <c r="AI44" s="724"/>
      <c r="AJ44" s="724"/>
      <c r="AK44" s="724"/>
      <c r="AL44" s="724"/>
      <c r="AM44" s="724"/>
      <c r="AN44" s="724"/>
      <c r="AO44" s="724"/>
      <c r="AP44" s="724"/>
      <c r="AQ44" s="724"/>
      <c r="AR44" s="724"/>
      <c r="AS44" s="724"/>
      <c r="AT44" s="724"/>
      <c r="AU44" s="724"/>
      <c r="AV44" s="724"/>
      <c r="AW44" s="724"/>
    </row>
    <row r="45" spans="1:56" ht="15" customHeight="1">
      <c r="A45" s="24"/>
      <c r="B45" s="436"/>
      <c r="C45" s="436"/>
      <c r="D45" s="436"/>
      <c r="E45" s="436"/>
      <c r="F45" s="436"/>
      <c r="G45" s="436"/>
      <c r="H45" s="436"/>
      <c r="I45" s="436"/>
      <c r="J45" s="436"/>
      <c r="K45" s="436"/>
      <c r="L45" s="436"/>
      <c r="M45" s="436"/>
      <c r="N45" s="436"/>
      <c r="O45" s="436"/>
      <c r="P45" s="436"/>
      <c r="Q45" s="436"/>
      <c r="R45" s="436"/>
      <c r="S45" s="436"/>
      <c r="T45" s="436"/>
      <c r="U45" s="436"/>
      <c r="V45" s="436"/>
      <c r="W45" s="24"/>
      <c r="X45" s="621"/>
      <c r="Y45" s="24"/>
      <c r="Z45" s="255">
        <v>12</v>
      </c>
      <c r="AA45" s="25" t="s">
        <v>2376</v>
      </c>
      <c r="AB45" s="25"/>
      <c r="AC45" s="25"/>
      <c r="AD45" s="25"/>
      <c r="AE45" s="25"/>
      <c r="AF45" s="952"/>
      <c r="AG45" s="952"/>
      <c r="AH45" s="952"/>
      <c r="AI45" s="724"/>
      <c r="AJ45" s="724"/>
      <c r="AK45" s="724"/>
      <c r="AL45" s="724"/>
      <c r="AM45" s="724"/>
      <c r="AN45" s="724"/>
      <c r="AO45" s="724"/>
      <c r="AP45" s="724"/>
      <c r="AQ45" s="724"/>
      <c r="AR45" s="724"/>
      <c r="AS45" s="724"/>
      <c r="AT45" s="724"/>
      <c r="AU45" s="724"/>
      <c r="AV45" s="724"/>
      <c r="AW45" s="724"/>
    </row>
    <row r="46" spans="1:56" ht="15" customHeight="1">
      <c r="A46" s="24"/>
      <c r="B46" s="436"/>
      <c r="C46" s="436"/>
      <c r="D46" s="436"/>
      <c r="E46" s="436"/>
      <c r="F46" s="436"/>
      <c r="G46" s="436"/>
      <c r="H46" s="436"/>
      <c r="I46" s="436"/>
      <c r="J46" s="436"/>
      <c r="K46" s="436"/>
      <c r="L46" s="436"/>
      <c r="M46" s="436"/>
      <c r="N46" s="436"/>
      <c r="O46" s="436"/>
      <c r="P46" s="436"/>
      <c r="Q46" s="436"/>
      <c r="R46" s="436"/>
      <c r="S46" s="436"/>
      <c r="T46" s="436"/>
      <c r="U46" s="436"/>
      <c r="V46" s="436"/>
      <c r="W46" s="24"/>
      <c r="X46" s="621"/>
      <c r="Y46" s="24"/>
      <c r="Z46" s="255">
        <v>13</v>
      </c>
      <c r="AA46" s="25" t="s">
        <v>2377</v>
      </c>
      <c r="AB46" s="25"/>
      <c r="AC46" s="25"/>
      <c r="AD46" s="25"/>
      <c r="AE46" s="25"/>
      <c r="AF46" s="952"/>
      <c r="AG46" s="952"/>
      <c r="AH46" s="952"/>
      <c r="AI46" s="952"/>
      <c r="AJ46" s="952"/>
      <c r="AK46" s="952"/>
      <c r="AL46" s="952"/>
      <c r="AM46" s="952"/>
      <c r="AN46" s="952"/>
      <c r="AO46" s="952"/>
      <c r="AP46" s="952"/>
      <c r="AQ46" s="952"/>
      <c r="AR46" s="952"/>
      <c r="AS46" s="952"/>
      <c r="AT46" s="952"/>
      <c r="AU46" s="952"/>
      <c r="AV46" s="952"/>
      <c r="AW46" s="952"/>
    </row>
    <row r="47" spans="1:56" ht="15" customHeight="1">
      <c r="A47" s="24"/>
      <c r="B47" s="436"/>
      <c r="C47" s="436"/>
      <c r="D47" s="436"/>
      <c r="E47" s="436"/>
      <c r="F47" s="436"/>
      <c r="G47" s="436"/>
      <c r="H47" s="436"/>
      <c r="I47" s="436"/>
      <c r="J47" s="436"/>
      <c r="K47" s="436"/>
      <c r="L47" s="436"/>
      <c r="M47" s="436"/>
      <c r="N47" s="436"/>
      <c r="O47" s="436"/>
      <c r="P47" s="436"/>
      <c r="Q47" s="436"/>
      <c r="R47" s="436"/>
      <c r="S47" s="436"/>
      <c r="T47" s="436"/>
      <c r="U47" s="436"/>
      <c r="V47" s="436"/>
      <c r="W47" s="24"/>
      <c r="X47" s="621"/>
      <c r="Y47" s="24"/>
      <c r="Z47" s="255">
        <v>14</v>
      </c>
      <c r="AA47" s="25" t="s">
        <v>188</v>
      </c>
      <c r="AB47" s="25"/>
      <c r="AC47" s="25"/>
      <c r="AD47" s="25"/>
      <c r="AE47" s="25"/>
      <c r="AF47" s="952"/>
      <c r="AG47" s="952"/>
      <c r="AH47" s="952"/>
      <c r="AI47" s="952"/>
      <c r="AJ47" s="952"/>
      <c r="AK47" s="952"/>
      <c r="AL47" s="952"/>
      <c r="AM47" s="952"/>
      <c r="AN47" s="952"/>
      <c r="AO47" s="952"/>
      <c r="AP47" s="952"/>
      <c r="AQ47" s="952"/>
      <c r="AR47" s="952"/>
      <c r="AS47" s="952"/>
      <c r="AT47" s="952"/>
      <c r="AU47" s="952"/>
      <c r="AV47" s="952"/>
      <c r="AW47" s="952"/>
    </row>
    <row r="48" spans="1:56" ht="15" customHeight="1">
      <c r="A48" s="24"/>
      <c r="B48" s="436"/>
      <c r="C48" s="436"/>
      <c r="D48" s="436"/>
      <c r="E48" s="436"/>
      <c r="F48" s="436"/>
      <c r="G48" s="436"/>
      <c r="H48" s="436"/>
      <c r="I48" s="436"/>
      <c r="J48" s="436"/>
      <c r="K48" s="436"/>
      <c r="L48" s="436"/>
      <c r="M48" s="436"/>
      <c r="N48" s="436"/>
      <c r="O48" s="436"/>
      <c r="P48" s="436"/>
      <c r="Q48" s="436"/>
      <c r="R48" s="436"/>
      <c r="S48" s="436"/>
      <c r="T48" s="436"/>
      <c r="U48" s="436"/>
      <c r="V48" s="436"/>
      <c r="W48" s="24"/>
      <c r="X48" s="621"/>
      <c r="Y48" s="24"/>
      <c r="Z48" s="255">
        <v>15</v>
      </c>
      <c r="AA48" s="25" t="s">
        <v>2378</v>
      </c>
      <c r="AB48" s="25"/>
      <c r="AC48" s="25"/>
      <c r="AD48" s="25"/>
      <c r="AE48" s="25"/>
      <c r="AF48" s="724"/>
      <c r="AG48" s="724"/>
      <c r="AH48" s="724"/>
      <c r="AI48" s="952"/>
      <c r="AJ48" s="952"/>
      <c r="AK48" s="952"/>
      <c r="AL48" s="952"/>
      <c r="AM48" s="952"/>
      <c r="AN48" s="952"/>
      <c r="AO48" s="952"/>
      <c r="AP48" s="952"/>
      <c r="AQ48" s="952"/>
      <c r="AR48" s="952"/>
      <c r="AS48" s="952"/>
      <c r="AT48" s="952"/>
      <c r="AU48" s="952"/>
      <c r="AV48" s="952"/>
      <c r="AW48" s="952"/>
    </row>
    <row r="49" spans="1:56" ht="14.4" customHeight="1">
      <c r="A49" s="24"/>
      <c r="B49" s="436"/>
      <c r="C49" s="436"/>
      <c r="D49" s="436"/>
      <c r="E49" s="436"/>
      <c r="F49" s="436"/>
      <c r="G49" s="436"/>
      <c r="H49" s="436"/>
      <c r="I49" s="436"/>
      <c r="J49" s="436"/>
      <c r="K49" s="436"/>
      <c r="L49" s="436"/>
      <c r="M49" s="436"/>
      <c r="N49" s="436"/>
      <c r="O49" s="436"/>
      <c r="P49" s="436"/>
      <c r="Q49" s="436"/>
      <c r="R49" s="436"/>
      <c r="S49" s="436"/>
      <c r="T49" s="436"/>
      <c r="U49" s="436"/>
      <c r="V49" s="436"/>
      <c r="W49" s="24"/>
      <c r="X49" s="621"/>
      <c r="Y49" s="24"/>
      <c r="Z49" s="255"/>
      <c r="AA49" s="25"/>
      <c r="AB49" s="25"/>
      <c r="AC49" s="25"/>
      <c r="AD49" s="25"/>
      <c r="AE49" s="25"/>
      <c r="AF49" s="724"/>
      <c r="AG49" s="724"/>
      <c r="AH49" s="724"/>
      <c r="AI49" s="952"/>
      <c r="AJ49" s="952"/>
      <c r="AK49" s="952"/>
      <c r="AL49" s="952"/>
      <c r="AM49" s="952"/>
      <c r="AN49" s="952"/>
      <c r="AO49" s="952"/>
      <c r="AP49" s="952"/>
      <c r="AQ49" s="952"/>
      <c r="AR49" s="952"/>
      <c r="AS49" s="952"/>
      <c r="AT49" s="952"/>
      <c r="AU49" s="952"/>
      <c r="AV49" s="952"/>
      <c r="AW49" s="952"/>
    </row>
    <row r="50" spans="1:56" ht="15" customHeight="1">
      <c r="A50" s="24"/>
      <c r="B50" s="436"/>
      <c r="C50" s="436"/>
      <c r="D50" s="436"/>
      <c r="E50" s="436"/>
      <c r="F50" s="436"/>
      <c r="G50" s="436"/>
      <c r="H50" s="436"/>
      <c r="I50" s="436"/>
      <c r="J50" s="436"/>
      <c r="K50" s="436"/>
      <c r="L50" s="436"/>
      <c r="M50" s="436"/>
      <c r="N50" s="436"/>
      <c r="O50" s="436"/>
      <c r="P50" s="436"/>
      <c r="Q50" s="436"/>
      <c r="R50" s="436"/>
      <c r="S50" s="436"/>
      <c r="T50" s="436"/>
      <c r="U50" s="436"/>
      <c r="V50" s="436"/>
      <c r="W50" s="24"/>
      <c r="X50" s="621"/>
      <c r="Y50" s="24"/>
      <c r="Z50" s="255"/>
      <c r="AA50" s="25"/>
      <c r="AB50" s="25"/>
      <c r="AC50" s="25"/>
      <c r="AD50" s="25"/>
      <c r="AE50" s="25"/>
      <c r="AF50" s="724"/>
      <c r="AG50" s="724"/>
      <c r="AH50" s="724"/>
      <c r="AI50" s="724"/>
      <c r="AJ50" s="724"/>
      <c r="AK50" s="724"/>
      <c r="AL50" s="724"/>
      <c r="AM50" s="724"/>
      <c r="AN50" s="724"/>
      <c r="AO50" s="724"/>
      <c r="AP50" s="724"/>
      <c r="AQ50" s="724"/>
      <c r="AR50" s="724"/>
      <c r="AS50" s="724"/>
      <c r="AT50" s="724"/>
      <c r="AU50" s="724"/>
      <c r="AV50" s="724"/>
      <c r="AW50" s="724"/>
    </row>
    <row r="51" spans="1:56">
      <c r="A51" s="24"/>
      <c r="B51" s="436"/>
      <c r="C51" s="436"/>
      <c r="D51" s="436"/>
      <c r="E51" s="436"/>
      <c r="F51" s="436"/>
      <c r="G51" s="436"/>
      <c r="H51" s="436"/>
      <c r="I51" s="436"/>
      <c r="J51" s="436"/>
      <c r="K51" s="436"/>
      <c r="L51" s="436"/>
      <c r="M51" s="436"/>
      <c r="N51" s="436"/>
      <c r="O51" s="436"/>
      <c r="P51" s="436"/>
      <c r="Q51" s="436"/>
      <c r="R51" s="436"/>
      <c r="S51" s="436"/>
      <c r="T51" s="436"/>
      <c r="U51" s="436"/>
      <c r="V51" s="436"/>
      <c r="W51" s="24"/>
      <c r="X51" s="621"/>
      <c r="Y51" s="24"/>
      <c r="Z51" s="255"/>
      <c r="AA51" s="25"/>
      <c r="AB51" s="25"/>
      <c r="AC51" s="25"/>
      <c r="AD51" s="25"/>
      <c r="AE51" s="25"/>
      <c r="AF51" s="724"/>
      <c r="AG51" s="724"/>
      <c r="AH51" s="724"/>
      <c r="AI51" s="724"/>
      <c r="AJ51" s="724"/>
      <c r="AK51" s="724"/>
      <c r="AL51" s="724"/>
      <c r="AM51" s="724"/>
      <c r="AN51" s="724"/>
      <c r="AO51" s="724"/>
      <c r="AP51" s="724"/>
      <c r="AQ51" s="724"/>
      <c r="AR51" s="724"/>
      <c r="AS51" s="724"/>
      <c r="AT51" s="724"/>
      <c r="AU51" s="724"/>
      <c r="AV51" s="724"/>
      <c r="AW51" s="724"/>
    </row>
    <row r="52" spans="1:56" ht="15" customHeight="1">
      <c r="A52" s="24"/>
      <c r="B52" s="436"/>
      <c r="C52" s="436"/>
      <c r="D52" s="436"/>
      <c r="E52" s="436"/>
      <c r="F52" s="436"/>
      <c r="G52" s="436"/>
      <c r="H52" s="436"/>
      <c r="I52" s="436"/>
      <c r="J52" s="436"/>
      <c r="K52" s="436"/>
      <c r="L52" s="436"/>
      <c r="M52" s="436"/>
      <c r="N52" s="436"/>
      <c r="O52" s="436"/>
      <c r="P52" s="436"/>
      <c r="Q52" s="436"/>
      <c r="R52" s="436"/>
      <c r="S52" s="436"/>
      <c r="T52" s="436"/>
      <c r="U52" s="436"/>
      <c r="V52" s="436"/>
      <c r="W52" s="24"/>
      <c r="X52" s="621"/>
      <c r="Y52" s="24"/>
      <c r="Z52" s="968"/>
      <c r="AA52" s="25"/>
      <c r="AB52" s="25"/>
      <c r="AC52" s="25"/>
      <c r="AD52" s="25"/>
      <c r="AE52" s="25"/>
      <c r="AF52" s="724"/>
      <c r="AG52" s="724"/>
      <c r="AH52" s="724"/>
      <c r="AI52" s="724"/>
      <c r="AJ52" s="724"/>
      <c r="AK52" s="724"/>
      <c r="AL52" s="724"/>
      <c r="AM52" s="724"/>
      <c r="AN52" s="724"/>
      <c r="AO52" s="724"/>
      <c r="AP52" s="724"/>
      <c r="AQ52" s="724"/>
      <c r="AR52" s="724"/>
      <c r="AS52" s="724"/>
      <c r="AT52" s="724"/>
      <c r="AU52" s="724"/>
      <c r="AV52" s="724"/>
      <c r="AW52" s="724"/>
    </row>
    <row r="53" spans="1:56">
      <c r="A53" s="24"/>
      <c r="B53" s="436"/>
      <c r="C53" s="436"/>
      <c r="D53" s="436"/>
      <c r="E53" s="436"/>
      <c r="F53" s="436"/>
      <c r="G53" s="436"/>
      <c r="H53" s="436"/>
      <c r="I53" s="436"/>
      <c r="J53" s="436"/>
      <c r="K53" s="436"/>
      <c r="L53" s="436"/>
      <c r="M53" s="436"/>
      <c r="N53" s="436"/>
      <c r="O53" s="436"/>
      <c r="P53" s="436"/>
      <c r="Q53" s="436"/>
      <c r="R53" s="436"/>
      <c r="S53" s="436"/>
      <c r="T53" s="436"/>
      <c r="U53" s="436"/>
      <c r="V53" s="436"/>
      <c r="W53" s="24"/>
      <c r="X53" s="621"/>
      <c r="Y53" s="24"/>
      <c r="Z53" s="968"/>
      <c r="AA53" s="25"/>
      <c r="AB53" s="25"/>
      <c r="AC53" s="25"/>
      <c r="AD53" s="25"/>
      <c r="AE53" s="25"/>
      <c r="AF53" s="724"/>
      <c r="AG53" s="724"/>
      <c r="AH53" s="724"/>
      <c r="AI53" s="724"/>
      <c r="AJ53" s="724"/>
      <c r="AK53" s="724"/>
      <c r="AL53" s="724"/>
      <c r="AM53" s="724"/>
      <c r="AN53" s="724"/>
      <c r="AO53" s="724"/>
      <c r="AP53" s="724"/>
      <c r="AQ53" s="724"/>
      <c r="AR53" s="724"/>
      <c r="AS53" s="724"/>
      <c r="AT53" s="724"/>
      <c r="AU53" s="724"/>
      <c r="AV53" s="724"/>
      <c r="AW53" s="724"/>
    </row>
    <row r="54" spans="1:56" ht="15" customHeight="1">
      <c r="A54" s="24"/>
      <c r="B54" s="436"/>
      <c r="C54" s="436"/>
      <c r="D54" s="436"/>
      <c r="E54" s="436"/>
      <c r="F54" s="436"/>
      <c r="G54" s="436"/>
      <c r="H54" s="436"/>
      <c r="I54" s="436"/>
      <c r="J54" s="436"/>
      <c r="K54" s="436"/>
      <c r="L54" s="436"/>
      <c r="M54" s="436"/>
      <c r="N54" s="436"/>
      <c r="O54" s="436"/>
      <c r="P54" s="436"/>
      <c r="Q54" s="436"/>
      <c r="R54" s="436"/>
      <c r="S54" s="436"/>
      <c r="T54" s="436"/>
      <c r="U54" s="436"/>
      <c r="V54" s="436"/>
      <c r="W54" s="24"/>
      <c r="X54" s="621"/>
      <c r="Y54" s="24"/>
      <c r="Z54" s="968"/>
      <c r="AA54" s="25"/>
      <c r="AB54" s="25"/>
      <c r="AC54" s="25"/>
      <c r="AD54" s="25"/>
      <c r="AE54" s="25"/>
      <c r="AF54" s="724"/>
      <c r="AG54" s="724"/>
      <c r="AH54" s="724"/>
      <c r="AI54" s="724"/>
      <c r="AJ54" s="724"/>
      <c r="AK54" s="724"/>
      <c r="AL54" s="724"/>
      <c r="AM54" s="724"/>
      <c r="AN54" s="724"/>
      <c r="AO54" s="724"/>
      <c r="AP54" s="724"/>
      <c r="AQ54" s="724"/>
      <c r="AR54" s="724"/>
      <c r="AS54" s="724"/>
      <c r="AT54" s="724"/>
      <c r="AU54" s="724"/>
      <c r="AV54" s="724"/>
      <c r="AW54" s="724"/>
    </row>
    <row r="55" spans="1:56" ht="15" thickBot="1">
      <c r="A55" s="24"/>
      <c r="B55" s="25"/>
      <c r="C55" s="25"/>
      <c r="D55" s="25"/>
      <c r="E55" s="25"/>
      <c r="F55" s="25"/>
      <c r="G55" s="25"/>
      <c r="H55" s="25"/>
      <c r="I55" s="25"/>
      <c r="J55" s="25"/>
      <c r="K55" s="25"/>
      <c r="L55" s="25"/>
      <c r="M55" s="25"/>
      <c r="N55" s="25"/>
      <c r="O55" s="25"/>
      <c r="P55" s="25"/>
      <c r="Q55" s="25"/>
      <c r="R55" s="25"/>
      <c r="S55" s="25"/>
      <c r="T55" s="436"/>
      <c r="U55" s="436"/>
      <c r="V55" s="436"/>
      <c r="W55" s="24"/>
      <c r="X55" s="621"/>
      <c r="Y55" s="24"/>
      <c r="Z55" s="968"/>
      <c r="AA55" s="25"/>
      <c r="AB55" s="25"/>
      <c r="AC55" s="25"/>
      <c r="AD55" s="25"/>
      <c r="AE55" s="25"/>
      <c r="AF55" s="724"/>
      <c r="AG55" s="724"/>
      <c r="AH55" s="724"/>
      <c r="AI55" s="724"/>
      <c r="AJ55" s="724"/>
      <c r="AK55" s="724"/>
      <c r="AL55" s="724"/>
      <c r="AM55" s="724"/>
      <c r="AN55" s="724"/>
      <c r="AO55" s="724"/>
      <c r="AP55" s="724"/>
      <c r="AQ55" s="724"/>
      <c r="AR55" s="724"/>
      <c r="AS55" s="724"/>
      <c r="AT55" s="724"/>
      <c r="AU55" s="724"/>
      <c r="AV55" s="724"/>
      <c r="AW55" s="724"/>
    </row>
    <row r="56" spans="1:56" ht="16.2" thickBot="1">
      <c r="A56" s="24"/>
      <c r="B56" s="762" t="s">
        <v>461</v>
      </c>
      <c r="C56" s="311"/>
      <c r="D56" s="311"/>
      <c r="E56" s="311"/>
      <c r="F56" s="311"/>
      <c r="G56" s="311"/>
      <c r="H56" s="4"/>
      <c r="I56" s="311" t="s">
        <v>469</v>
      </c>
      <c r="J56" s="311"/>
      <c r="K56" s="311" t="s">
        <v>404</v>
      </c>
      <c r="L56" s="311"/>
      <c r="M56" s="311"/>
      <c r="N56" s="311" t="s">
        <v>2007</v>
      </c>
      <c r="O56" s="311"/>
      <c r="P56" s="311"/>
      <c r="Q56" s="311" t="s">
        <v>2011</v>
      </c>
      <c r="R56" s="311"/>
      <c r="S56" s="311"/>
      <c r="T56" s="973"/>
      <c r="U56" s="973"/>
      <c r="V56" s="973"/>
      <c r="W56" s="973"/>
      <c r="X56" s="973"/>
      <c r="Y56" s="973"/>
      <c r="Z56" s="968"/>
      <c r="AA56" s="25"/>
      <c r="AB56" s="25"/>
      <c r="AC56" s="25"/>
      <c r="AD56" s="25"/>
      <c r="AE56" s="25"/>
      <c r="AF56" s="724"/>
      <c r="AG56" s="724"/>
      <c r="AH56" s="724"/>
      <c r="AI56" s="724"/>
      <c r="AJ56" s="724"/>
      <c r="AK56" s="724"/>
      <c r="AL56" s="724"/>
      <c r="AM56" s="724"/>
      <c r="AN56" s="724"/>
      <c r="AO56" s="724"/>
      <c r="AP56" s="724"/>
      <c r="AQ56" s="724"/>
      <c r="AR56" s="724"/>
      <c r="AS56" s="724"/>
      <c r="AT56" s="724"/>
      <c r="AU56" s="724"/>
      <c r="AV56" s="724"/>
      <c r="AW56" s="724"/>
    </row>
    <row r="57" spans="1:56" ht="17.399999999999999">
      <c r="A57" s="24"/>
      <c r="B57" s="759" t="s">
        <v>78</v>
      </c>
      <c r="C57" s="244"/>
      <c r="D57" s="244"/>
      <c r="E57" s="760" t="s">
        <v>126</v>
      </c>
      <c r="F57" s="244"/>
      <c r="G57" s="244"/>
      <c r="H57" s="727"/>
      <c r="I57" s="761" t="s">
        <v>470</v>
      </c>
      <c r="J57" s="244"/>
      <c r="K57" s="244" t="s">
        <v>15</v>
      </c>
      <c r="L57" s="244"/>
      <c r="M57" s="244"/>
      <c r="N57" s="244" t="s">
        <v>509</v>
      </c>
      <c r="O57" s="244" t="s">
        <v>1836</v>
      </c>
      <c r="P57" s="244"/>
      <c r="Q57" s="756" t="s">
        <v>1821</v>
      </c>
      <c r="R57" s="756"/>
      <c r="S57" s="756"/>
      <c r="T57" s="973"/>
      <c r="U57" s="973"/>
      <c r="V57" s="973"/>
      <c r="W57" s="973"/>
      <c r="X57" s="973"/>
      <c r="Y57" s="973"/>
      <c r="Z57" s="968"/>
      <c r="AA57" s="25"/>
      <c r="AB57" s="25"/>
      <c r="AC57" s="25"/>
      <c r="AD57" s="25"/>
      <c r="AE57" s="25"/>
      <c r="AF57" s="724"/>
      <c r="AG57" s="724"/>
      <c r="AH57" s="724"/>
      <c r="AI57" s="724"/>
      <c r="AJ57" s="724"/>
      <c r="AK57" s="724"/>
      <c r="AL57" s="724"/>
      <c r="AM57" s="724"/>
      <c r="AN57" s="724"/>
      <c r="AO57" s="724"/>
      <c r="AP57" s="724"/>
      <c r="AQ57" s="724"/>
      <c r="AR57" s="724"/>
      <c r="AS57" s="724"/>
      <c r="AT57" s="724"/>
      <c r="AU57" s="724"/>
      <c r="AV57" s="724"/>
      <c r="AW57" s="724"/>
    </row>
    <row r="58" spans="1:56" ht="17.399999999999999">
      <c r="A58" s="24"/>
      <c r="B58" s="246" t="s">
        <v>51</v>
      </c>
      <c r="C58" s="243"/>
      <c r="D58" s="243"/>
      <c r="E58" s="243" t="s">
        <v>462</v>
      </c>
      <c r="F58" s="243"/>
      <c r="G58" s="243"/>
      <c r="H58" s="247"/>
      <c r="I58" s="245" t="s">
        <v>471</v>
      </c>
      <c r="J58" s="243"/>
      <c r="K58" s="243" t="s">
        <v>16</v>
      </c>
      <c r="L58" s="243"/>
      <c r="M58" s="726"/>
      <c r="N58" s="726" t="s">
        <v>511</v>
      </c>
      <c r="O58" s="726" t="s">
        <v>1832</v>
      </c>
      <c r="P58" s="726"/>
      <c r="Q58" s="726" t="s">
        <v>1829</v>
      </c>
      <c r="R58" s="726"/>
      <c r="S58" s="726"/>
      <c r="T58" s="973"/>
      <c r="U58" s="973"/>
      <c r="V58" s="973"/>
      <c r="W58" s="973"/>
      <c r="X58" s="973"/>
      <c r="Y58" s="973"/>
      <c r="Z58" s="968"/>
      <c r="AA58" s="25"/>
      <c r="AB58" s="25"/>
      <c r="AC58" s="25"/>
      <c r="AD58" s="25"/>
      <c r="AE58" s="25"/>
      <c r="AF58" s="724"/>
      <c r="AG58" s="724"/>
      <c r="AH58" s="724"/>
      <c r="AI58" s="724"/>
      <c r="AJ58" s="724"/>
      <c r="AK58" s="724"/>
      <c r="AL58" s="724"/>
      <c r="AM58" s="724"/>
      <c r="AN58" s="724"/>
      <c r="AO58" s="724"/>
      <c r="AP58" s="724"/>
      <c r="AQ58" s="724"/>
      <c r="AR58" s="724"/>
      <c r="AS58" s="724"/>
      <c r="AT58" s="724"/>
      <c r="AU58" s="724"/>
      <c r="AV58" s="724"/>
      <c r="AW58" s="724"/>
    </row>
    <row r="59" spans="1:56" ht="17.399999999999999">
      <c r="A59" s="24"/>
      <c r="B59" s="246" t="s">
        <v>32</v>
      </c>
      <c r="C59" s="243"/>
      <c r="D59" s="243"/>
      <c r="E59" s="243" t="s">
        <v>463</v>
      </c>
      <c r="F59" s="243"/>
      <c r="G59" s="243"/>
      <c r="H59" s="247"/>
      <c r="I59" s="245" t="s">
        <v>472</v>
      </c>
      <c r="J59" s="243"/>
      <c r="K59" s="209" t="s">
        <v>17</v>
      </c>
      <c r="L59" s="243"/>
      <c r="M59" s="726"/>
      <c r="N59" s="726" t="s">
        <v>2008</v>
      </c>
      <c r="O59" s="726" t="s">
        <v>1840</v>
      </c>
      <c r="P59" s="726"/>
      <c r="Q59" s="756" t="s">
        <v>2013</v>
      </c>
      <c r="R59" s="756"/>
      <c r="S59" s="756"/>
      <c r="T59" s="968"/>
      <c r="U59" s="25"/>
      <c r="V59" s="25"/>
      <c r="W59" s="25"/>
      <c r="X59" s="25"/>
      <c r="Y59" s="25"/>
      <c r="Z59" s="968"/>
      <c r="AA59" s="25"/>
      <c r="AB59" s="25"/>
      <c r="AC59" s="25"/>
      <c r="AD59" s="25"/>
      <c r="AE59" s="25"/>
      <c r="AF59" s="724"/>
      <c r="AG59" s="724"/>
      <c r="AH59" s="724"/>
      <c r="AI59" s="724"/>
      <c r="AJ59" s="724"/>
      <c r="AK59" s="724"/>
      <c r="AL59" s="724"/>
      <c r="AM59" s="724"/>
      <c r="AN59" s="724"/>
      <c r="AO59" s="724"/>
      <c r="AP59" s="724"/>
      <c r="AQ59" s="724"/>
      <c r="AR59" s="724"/>
      <c r="AS59" s="724"/>
      <c r="AT59" s="724"/>
      <c r="AU59" s="724"/>
      <c r="AV59" s="724"/>
      <c r="AW59" s="724"/>
    </row>
    <row r="60" spans="1:56" ht="17.399999999999999">
      <c r="A60" s="24"/>
      <c r="B60" s="246" t="s">
        <v>33</v>
      </c>
      <c r="C60" s="243"/>
      <c r="D60" s="243"/>
      <c r="E60" s="243" t="s">
        <v>464</v>
      </c>
      <c r="F60" s="243"/>
      <c r="G60" s="243"/>
      <c r="H60" s="248"/>
      <c r="I60" s="243"/>
      <c r="J60" s="243"/>
      <c r="K60" s="243"/>
      <c r="L60" s="243"/>
      <c r="M60" s="726"/>
      <c r="N60" s="726" t="s">
        <v>512</v>
      </c>
      <c r="O60" s="726" t="s">
        <v>2012</v>
      </c>
      <c r="P60" s="726"/>
      <c r="Q60" s="726"/>
      <c r="R60" s="726"/>
      <c r="S60" s="726"/>
      <c r="T60" s="968"/>
      <c r="U60" s="25"/>
      <c r="V60" s="25"/>
      <c r="W60" s="25"/>
      <c r="X60" s="25"/>
      <c r="Y60" s="25"/>
      <c r="Z60" s="968"/>
      <c r="AA60" s="25"/>
      <c r="AB60" s="25"/>
      <c r="AC60" s="25"/>
      <c r="AD60" s="25"/>
      <c r="AE60" s="25"/>
      <c r="AF60" s="724"/>
      <c r="AG60" s="724"/>
      <c r="AH60" s="724"/>
      <c r="AI60" s="724"/>
      <c r="AJ60" s="724"/>
      <c r="AK60" s="724"/>
      <c r="AL60" s="724"/>
      <c r="AM60" s="724"/>
      <c r="AN60" s="724"/>
      <c r="AO60" s="724"/>
      <c r="AP60" s="724"/>
      <c r="AQ60" s="724"/>
      <c r="AR60" s="724"/>
      <c r="AS60" s="724"/>
      <c r="AT60" s="724"/>
      <c r="AU60" s="724"/>
      <c r="AV60" s="724"/>
      <c r="AW60" s="724"/>
    </row>
    <row r="61" spans="1:56">
      <c r="A61" s="24"/>
      <c r="X61" s="17"/>
      <c r="AH61" s="724"/>
      <c r="AI61" s="724"/>
      <c r="AJ61" s="724"/>
      <c r="AK61" s="724"/>
      <c r="AL61" s="724"/>
      <c r="AM61" s="724"/>
      <c r="AN61" s="724"/>
      <c r="AO61" s="724"/>
      <c r="AP61" s="724"/>
      <c r="AQ61" s="724"/>
      <c r="AR61" s="724"/>
      <c r="AS61" s="724"/>
      <c r="AT61" s="724"/>
      <c r="AU61" s="724"/>
      <c r="AV61" s="724"/>
      <c r="AW61" s="724"/>
    </row>
    <row r="62" spans="1:56">
      <c r="A62" s="24"/>
      <c r="X62" s="17"/>
      <c r="AI62" s="724"/>
      <c r="AJ62" s="724"/>
      <c r="AK62" s="724"/>
      <c r="AL62" s="724"/>
      <c r="AM62" s="724"/>
      <c r="AN62" s="724"/>
      <c r="AO62" s="724"/>
      <c r="AP62" s="724"/>
      <c r="AQ62" s="724"/>
      <c r="AR62" s="724"/>
      <c r="AS62" s="724"/>
      <c r="AT62" s="724"/>
      <c r="AU62" s="724"/>
      <c r="AV62" s="724"/>
      <c r="AW62" s="724"/>
    </row>
    <row r="63" spans="1:56">
      <c r="A63" s="24"/>
      <c r="X63" s="17"/>
      <c r="AF63" s="24"/>
      <c r="AP63" s="724"/>
      <c r="AQ63" s="724"/>
      <c r="AR63" s="724"/>
      <c r="AS63" s="724"/>
      <c r="AT63" s="724"/>
      <c r="AU63" s="724"/>
      <c r="AV63" s="724"/>
      <c r="AW63" s="724"/>
      <c r="AX63" s="724"/>
      <c r="AY63" s="724"/>
      <c r="AZ63" s="724"/>
      <c r="BA63" s="724"/>
      <c r="BB63" s="724"/>
      <c r="BC63" s="724"/>
      <c r="BD63" s="724"/>
    </row>
    <row r="64" spans="1:56">
      <c r="A64" s="24"/>
    </row>
  </sheetData>
  <mergeCells count="13">
    <mergeCell ref="U35:Y35"/>
    <mergeCell ref="B9:D9"/>
    <mergeCell ref="H9:J9"/>
    <mergeCell ref="N9:P9"/>
    <mergeCell ref="G3:I3"/>
    <mergeCell ref="D4:F4"/>
    <mergeCell ref="O4:R4"/>
    <mergeCell ref="O5:S5"/>
    <mergeCell ref="B13:S14"/>
    <mergeCell ref="B16:S17"/>
    <mergeCell ref="B21:E21"/>
    <mergeCell ref="B22:E22"/>
    <mergeCell ref="B20:E20"/>
  </mergeCells>
  <conditionalFormatting sqref="G4:K4">
    <cfRule type="expression" dxfId="11" priority="1">
      <formula>#REF!="Ristiverinen"</formula>
    </cfRule>
  </conditionalFormatting>
  <pageMargins left="0.25" right="0.25" top="0.75" bottom="0.75" header="0.3" footer="0.3"/>
  <pageSetup paperSize="9" scale="74" orientation="portrait" r:id="rId1"/>
  <ignoredErrors>
    <ignoredError sqref="Y21:Y22" numberStoredAsText="1"/>
  </ignoredErrors>
  <drawing r:id="rId2"/>
  <extLst>
    <ext xmlns:x14="http://schemas.microsoft.com/office/spreadsheetml/2009/9/main" uri="{CCE6A557-97BC-4b89-ADB6-D9C93CAAB3DF}">
      <x14:dataValidations xmlns:xm="http://schemas.microsoft.com/office/excel/2006/main" count="9">
        <x14:dataValidation type="list" allowBlank="1" showInputMessage="1" showErrorMessage="1" xr:uid="{65EB7254-17CD-4EA9-8AAF-2D87D1B5312E}">
          <x14:formula1>
            <xm:f>'Hahmonluonnin askeleet'!$L$42:$L$49</xm:f>
          </x14:formula1>
          <xm:sqref>B20:B22</xm:sqref>
        </x14:dataValidation>
        <x14:dataValidation type="list" allowBlank="1" showInputMessage="1" showErrorMessage="1" xr:uid="{22244062-783D-408B-9861-9647FFFAD999}">
          <x14:formula1>
            <xm:f>Iltasatu_taulukot!$L$3:$L$14</xm:f>
          </x14:formula1>
          <xm:sqref>H9 N9 B9</xm:sqref>
        </x14:dataValidation>
        <x14:dataValidation type="list" allowBlank="1" showInputMessage="1" showErrorMessage="1" xr:uid="{FE47F599-45E3-40A6-BA0C-3747B6E35D2F}">
          <x14:formula1>
            <xm:f>'Hahmonluonnin askeleet'!$B$18:$B$30</xm:f>
          </x14:formula1>
          <xm:sqref>D4:F4</xm:sqref>
        </x14:dataValidation>
        <x14:dataValidation type="list" allowBlank="1" showInputMessage="1" showErrorMessage="1" xr:uid="{B201507D-8BDC-4918-BE8F-5A379AB859C5}">
          <x14:formula1>
            <xm:f>'Hahmonluonnin askeleet'!$L$3:$L$10</xm:f>
          </x14:formula1>
          <xm:sqref>G3:I3</xm:sqref>
        </x14:dataValidation>
        <x14:dataValidation type="list" allowBlank="1" showInputMessage="1" showErrorMessage="1" xr:uid="{F2056779-48AD-4FD7-8F85-F09DF57F22FC}">
          <x14:formula1>
            <xm:f>Iltasatu_taulukot!$M$32:$M$41</xm:f>
          </x14:formula1>
          <xm:sqref>O5:S5</xm:sqref>
        </x14:dataValidation>
        <x14:dataValidation type="list" allowBlank="1" showInputMessage="1" showErrorMessage="1" xr:uid="{202E2623-4D23-4A08-89F1-D80F04589CA1}">
          <x14:formula1>
            <xm:f>Iltasatu_taulukot!$F$39:$F$116</xm:f>
          </x14:formula1>
          <xm:sqref>B13</xm:sqref>
        </x14:dataValidation>
        <x14:dataValidation type="list" allowBlank="1" showInputMessage="1" showErrorMessage="1" xr:uid="{21F3FE1C-006C-474C-B6B8-CD482E5FF62A}">
          <x14:formula1>
            <xm:f>Iltasatu_taulukot!$I$16:$I$19</xm:f>
          </x14:formula1>
          <xm:sqref>O4:R4</xm:sqref>
        </x14:dataValidation>
        <x14:dataValidation type="list" allowBlank="1" showInputMessage="1" showErrorMessage="1" xr:uid="{CB0EFBBB-B8EB-45DB-B1B4-2601F514ADD1}">
          <x14:formula1>
            <xm:f>Iltasatu_taulukot!$K$3:$K$10</xm:f>
          </x14:formula1>
          <xm:sqref>K5</xm:sqref>
        </x14:dataValidation>
        <x14:dataValidation type="list" allowBlank="1" showInputMessage="1" showErrorMessage="1" xr:uid="{E3B44FA6-B0AB-488B-BC8B-21332DE4EE1E}">
          <x14:formula1>
            <xm:f>Iltasatu_taulukot!$T$2:$T$4</xm:f>
          </x14:formula1>
          <xm:sqref>S2</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0B34F4-3E33-4A6C-8FC5-51D8B0167272}">
  <sheetPr>
    <pageSetUpPr fitToPage="1"/>
  </sheetPr>
  <dimension ref="A1:BE67"/>
  <sheetViews>
    <sheetView topLeftCell="A34" zoomScale="110" zoomScaleNormal="110" workbookViewId="0">
      <selection activeCell="Y48" sqref="B1:Y48"/>
    </sheetView>
  </sheetViews>
  <sheetFormatPr defaultColWidth="4.44140625" defaultRowHeight="14.4"/>
  <cols>
    <col min="1" max="15" width="4.44140625" style="17"/>
    <col min="16" max="16" width="4.5546875" style="17" customWidth="1"/>
    <col min="17" max="23" width="4.44140625" style="17"/>
    <col min="24" max="24" width="4.33203125" style="11" customWidth="1"/>
    <col min="25" max="16384" width="4.44140625" style="17"/>
  </cols>
  <sheetData>
    <row r="1" spans="1:25">
      <c r="A1" s="24"/>
      <c r="B1" s="24"/>
      <c r="C1" s="24"/>
      <c r="D1" s="24"/>
      <c r="E1" s="24"/>
      <c r="F1" s="24"/>
      <c r="G1" s="24"/>
      <c r="H1" s="24"/>
      <c r="I1" s="24"/>
      <c r="J1" s="24"/>
      <c r="K1" s="24"/>
      <c r="L1" s="24"/>
      <c r="M1" s="24"/>
      <c r="N1" s="24"/>
      <c r="O1" s="24"/>
      <c r="P1" s="24"/>
      <c r="Q1" s="24"/>
      <c r="R1" s="24"/>
      <c r="S1" s="24"/>
      <c r="T1" s="24"/>
      <c r="U1" s="24"/>
      <c r="V1" s="24"/>
      <c r="W1" s="24"/>
      <c r="X1" s="621"/>
      <c r="Y1" s="24"/>
    </row>
    <row r="2" spans="1:25">
      <c r="A2" s="24"/>
      <c r="B2" s="366" t="s">
        <v>1290</v>
      </c>
      <c r="C2" s="24"/>
      <c r="D2" s="25" t="s">
        <v>2212</v>
      </c>
      <c r="E2" s="25"/>
      <c r="F2" s="25"/>
      <c r="G2" s="25"/>
      <c r="H2" s="25" t="s">
        <v>1978</v>
      </c>
      <c r="I2" s="25"/>
      <c r="J2" s="25"/>
      <c r="K2" s="25"/>
      <c r="L2" s="24"/>
      <c r="M2" s="366" t="s">
        <v>516</v>
      </c>
      <c r="N2" s="24"/>
      <c r="O2" s="370">
        <v>25</v>
      </c>
      <c r="P2" s="719" t="str">
        <f>O2&amp;"*"&amp;VLOOKUP(D4,'Hahmonluonnin askeleet'!B17:C30,2)&amp;"="&amp;O2*VLOOKUP(D4,'Hahmonluonnin askeleet'!B17:C30,2)</f>
        <v>25*1=25</v>
      </c>
      <c r="Q2" s="255"/>
      <c r="R2" s="25"/>
      <c r="S2" s="753" t="s">
        <v>1997</v>
      </c>
      <c r="T2" s="24"/>
      <c r="U2" s="24"/>
      <c r="V2" s="24"/>
      <c r="W2" s="24"/>
      <c r="X2" s="24"/>
      <c r="Y2" s="24"/>
    </row>
    <row r="3" spans="1:25">
      <c r="A3" s="24"/>
      <c r="B3" s="366" t="s">
        <v>1291</v>
      </c>
      <c r="C3" s="24"/>
      <c r="D3" s="209" t="s">
        <v>1338</v>
      </c>
      <c r="E3" s="209"/>
      <c r="F3" s="209"/>
      <c r="G3" s="987" t="s">
        <v>162</v>
      </c>
      <c r="H3" s="987"/>
      <c r="I3" s="987"/>
      <c r="J3" s="209"/>
      <c r="K3" s="209"/>
      <c r="L3" s="24"/>
      <c r="M3" s="366" t="s">
        <v>1304</v>
      </c>
      <c r="N3" s="24"/>
      <c r="O3" s="209" t="s">
        <v>1353</v>
      </c>
      <c r="P3" s="209"/>
      <c r="Q3" s="209"/>
      <c r="R3" s="209"/>
      <c r="S3" s="209"/>
      <c r="T3" s="24"/>
      <c r="U3" s="24"/>
      <c r="V3" s="24"/>
      <c r="W3" s="24"/>
      <c r="X3" s="24"/>
      <c r="Y3" s="24"/>
    </row>
    <row r="4" spans="1:25">
      <c r="A4" s="24"/>
      <c r="B4" s="366" t="s">
        <v>165</v>
      </c>
      <c r="C4" s="24"/>
      <c r="D4" s="987" t="s">
        <v>166</v>
      </c>
      <c r="E4" s="987"/>
      <c r="F4" s="987"/>
      <c r="G4" s="752" t="s">
        <v>182</v>
      </c>
      <c r="H4" s="752"/>
      <c r="I4" s="693"/>
      <c r="J4" s="693"/>
      <c r="K4" s="693"/>
      <c r="L4" s="24"/>
      <c r="M4" s="366" t="s">
        <v>1297</v>
      </c>
      <c r="N4" s="24"/>
      <c r="O4" s="987" t="s">
        <v>41</v>
      </c>
      <c r="P4" s="987"/>
      <c r="Q4" s="987"/>
      <c r="R4" s="987"/>
      <c r="S4" s="24"/>
      <c r="T4" s="24"/>
      <c r="U4" s="24"/>
      <c r="V4" s="24"/>
      <c r="W4" s="24"/>
      <c r="X4" s="621"/>
      <c r="Y4" s="24"/>
    </row>
    <row r="5" spans="1:25">
      <c r="A5" s="24"/>
      <c r="B5" s="365" t="s">
        <v>1643</v>
      </c>
      <c r="C5" s="24"/>
      <c r="D5" s="209" t="s">
        <v>1960</v>
      </c>
      <c r="E5" s="209"/>
      <c r="F5" s="209"/>
      <c r="G5" s="209" t="s">
        <v>85</v>
      </c>
      <c r="H5" s="751">
        <v>4</v>
      </c>
      <c r="I5" s="751"/>
      <c r="J5" s="751"/>
      <c r="K5" s="751"/>
      <c r="L5" s="24"/>
      <c r="M5" s="366" t="s">
        <v>1305</v>
      </c>
      <c r="N5" s="24"/>
      <c r="O5" s="987" t="s">
        <v>519</v>
      </c>
      <c r="P5" s="987"/>
      <c r="Q5" s="987"/>
      <c r="R5" s="987"/>
      <c r="S5" s="987"/>
      <c r="T5" s="24"/>
      <c r="U5" s="24"/>
      <c r="V5" s="24"/>
      <c r="W5" s="24"/>
      <c r="X5" s="621"/>
      <c r="Y5" s="24"/>
    </row>
    <row r="6" spans="1:25" ht="15" thickBot="1">
      <c r="A6" s="24"/>
      <c r="B6" s="26"/>
      <c r="C6" s="26"/>
      <c r="D6" s="400"/>
      <c r="E6" s="258"/>
      <c r="F6" s="258"/>
      <c r="G6" s="26"/>
      <c r="H6" s="26"/>
      <c r="I6" s="26"/>
      <c r="J6" s="26"/>
      <c r="K6" s="26"/>
      <c r="L6" s="26"/>
      <c r="M6" s="26"/>
      <c r="N6" s="26"/>
      <c r="O6" s="26"/>
      <c r="P6" s="26"/>
      <c r="Q6" s="26"/>
      <c r="R6" s="26"/>
      <c r="S6" s="26"/>
      <c r="T6" s="24"/>
      <c r="U6" s="24"/>
      <c r="V6" s="24"/>
      <c r="W6" s="24"/>
      <c r="X6" s="24"/>
      <c r="Y6" s="24"/>
    </row>
    <row r="7" spans="1:25">
      <c r="A7" s="24"/>
      <c r="B7" s="711" t="s">
        <v>82</v>
      </c>
      <c r="C7" s="27"/>
      <c r="D7" s="27"/>
      <c r="E7" s="27"/>
      <c r="F7" s="27"/>
      <c r="G7" s="27"/>
      <c r="H7" s="27"/>
      <c r="I7" s="27"/>
      <c r="J7" s="27"/>
      <c r="K7" s="27"/>
      <c r="L7" s="27"/>
      <c r="M7" s="27"/>
      <c r="N7" s="27"/>
      <c r="O7" s="27"/>
      <c r="P7" s="27"/>
      <c r="Q7" s="27"/>
      <c r="R7" s="27"/>
      <c r="S7" s="712"/>
      <c r="T7" s="24"/>
      <c r="U7" s="24"/>
      <c r="V7" s="24"/>
      <c r="W7" s="24"/>
      <c r="X7" s="24"/>
      <c r="Y7" s="24"/>
    </row>
    <row r="8" spans="1:25">
      <c r="A8" s="24"/>
      <c r="B8" s="713" t="s">
        <v>2358</v>
      </c>
      <c r="C8" s="436"/>
      <c r="D8" s="436"/>
      <c r="E8" s="437" t="s">
        <v>1171</v>
      </c>
      <c r="F8" s="437"/>
      <c r="G8" s="714">
        <f>LOOKUP(E8,Iltasatu_taulukot!$K$15:$L$17)</f>
        <v>5</v>
      </c>
      <c r="H8" s="678" t="s">
        <v>2359</v>
      </c>
      <c r="I8" s="436"/>
      <c r="J8" s="436"/>
      <c r="K8" s="437" t="s">
        <v>1296</v>
      </c>
      <c r="L8" s="436"/>
      <c r="M8" s="714">
        <f>LOOKUP(K8,Iltasatu_taulukot!$K$15:$L$17)</f>
        <v>4</v>
      </c>
      <c r="N8" s="678" t="s">
        <v>2360</v>
      </c>
      <c r="O8" s="436"/>
      <c r="P8" s="436"/>
      <c r="Q8" s="437" t="s">
        <v>95</v>
      </c>
      <c r="R8" s="436"/>
      <c r="S8" s="395">
        <f>LOOKUP(Q8,Iltasatu_taulukot!$K$15:$L$17)</f>
        <v>3</v>
      </c>
      <c r="T8" s="24"/>
      <c r="U8" s="24"/>
      <c r="V8" s="24"/>
      <c r="W8" s="24"/>
      <c r="X8" s="24"/>
      <c r="Y8" s="24"/>
    </row>
    <row r="9" spans="1:25">
      <c r="A9" s="24"/>
      <c r="B9" s="1003" t="s">
        <v>196</v>
      </c>
      <c r="C9" s="1004"/>
      <c r="D9" s="1004"/>
      <c r="E9" s="436"/>
      <c r="F9" s="678"/>
      <c r="G9" s="672" t="s">
        <v>1337</v>
      </c>
      <c r="H9" s="1004" t="s">
        <v>46</v>
      </c>
      <c r="I9" s="1004"/>
      <c r="J9" s="1004"/>
      <c r="K9" s="436"/>
      <c r="L9" s="436"/>
      <c r="M9" s="672" t="s">
        <v>1337</v>
      </c>
      <c r="N9" s="1004" t="s">
        <v>196</v>
      </c>
      <c r="O9" s="1004"/>
      <c r="P9" s="1004"/>
      <c r="Q9" s="770"/>
      <c r="R9" s="770"/>
      <c r="S9" s="393" t="s">
        <v>1337</v>
      </c>
      <c r="T9" s="24"/>
      <c r="U9" s="24"/>
      <c r="V9" s="24"/>
      <c r="W9" s="24"/>
      <c r="X9" s="24"/>
      <c r="Y9" s="24"/>
    </row>
    <row r="10" spans="1:25">
      <c r="A10" s="24"/>
      <c r="B10" s="387" t="s">
        <v>1341</v>
      </c>
      <c r="C10" s="772"/>
      <c r="D10" s="772"/>
      <c r="E10" s="25"/>
      <c r="F10" s="367"/>
      <c r="G10" s="392" t="s">
        <v>1336</v>
      </c>
      <c r="H10" s="772" t="s">
        <v>2006</v>
      </c>
      <c r="I10" s="772"/>
      <c r="J10" s="772"/>
      <c r="K10" s="25"/>
      <c r="L10" s="25"/>
      <c r="M10" s="392" t="s">
        <v>1336</v>
      </c>
      <c r="N10" s="772" t="s">
        <v>1977</v>
      </c>
      <c r="O10" s="772"/>
      <c r="P10" s="772"/>
      <c r="Q10" s="772"/>
      <c r="R10" s="772"/>
      <c r="S10" s="394" t="s">
        <v>1336</v>
      </c>
      <c r="T10" s="24"/>
      <c r="U10" s="24"/>
      <c r="V10" s="24"/>
      <c r="W10" s="24"/>
      <c r="X10" s="24"/>
      <c r="Y10" s="24"/>
    </row>
    <row r="11" spans="1:25">
      <c r="A11" s="24"/>
      <c r="B11" s="706" t="str">
        <f>VLOOKUP(G8+Y14,Iltasatu_taulukot!$H$2:$K$11,3)</f>
        <v>legendaarinen</v>
      </c>
      <c r="C11" s="895"/>
      <c r="D11" s="732"/>
      <c r="E11" s="710"/>
      <c r="F11" s="682"/>
      <c r="G11" s="708" t="str">
        <f>"("&amp;VLOOKUP(G8+Y14-1,Iltasatu_taulukot!$H$2:$K$11,3)&amp;", "&amp;VLOOKUP(G8+Y14-2,Iltasatu_taulukot!$H$2:$K$11,3)&amp;")"</f>
        <v>(uskomaton, loistava)</v>
      </c>
      <c r="H11" s="705" t="str">
        <f>VLOOKUP(M8+Y14,Iltasatu_taulukot!$H$2:$K$11,3)</f>
        <v>uskomaton</v>
      </c>
      <c r="I11" s="896"/>
      <c r="J11" s="732"/>
      <c r="K11" s="675"/>
      <c r="L11" s="682"/>
      <c r="M11" s="707" t="str">
        <f>"("&amp;VLOOKUP(M8+Y14-1,Iltasatu_taulukot!$H$2:$K$11,3)&amp;", "&amp;VLOOKUP(M8+Y14-2,Iltasatu_taulukot!$H$2:$K$11,3)&amp;")"</f>
        <v>(loistava, erinomainen)</v>
      </c>
      <c r="N11" s="896" t="str">
        <f>VLOOKUP(S8+Y14,Iltasatu_taulukot!$H$2:$K$11,3)</f>
        <v>loistava</v>
      </c>
      <c r="O11" s="896"/>
      <c r="P11" s="732"/>
      <c r="Q11" s="710"/>
      <c r="R11" s="676"/>
      <c r="S11" s="715" t="str">
        <f>"("&amp;VLOOKUP(S8+Y14-1,Iltasatu_taulukot!$H$2:$K$11,3)&amp;", "&amp;VLOOKUP(Y14+S8-2,Iltasatu_taulukot!$H$2:$K$11,3)&amp;")"</f>
        <v>(erinomainen, tavallinen)</v>
      </c>
      <c r="T11" s="24"/>
      <c r="U11" s="24"/>
      <c r="V11" s="24"/>
      <c r="W11" s="24"/>
      <c r="X11" s="24"/>
      <c r="Y11" s="24"/>
    </row>
    <row r="12" spans="1:25">
      <c r="A12" s="24"/>
      <c r="B12" s="716" t="s">
        <v>7</v>
      </c>
      <c r="C12" s="679"/>
      <c r="D12" s="680"/>
      <c r="E12" s="680"/>
      <c r="F12" s="680"/>
      <c r="G12" s="681"/>
      <c r="H12" s="680"/>
      <c r="I12" s="680"/>
      <c r="J12" s="680"/>
      <c r="K12" s="680"/>
      <c r="L12" s="680"/>
      <c r="M12" s="680"/>
      <c r="N12" s="680"/>
      <c r="O12" s="680"/>
      <c r="P12" s="680"/>
      <c r="Q12" s="680"/>
      <c r="R12" s="680"/>
      <c r="S12" s="717"/>
      <c r="T12" s="24"/>
      <c r="U12" s="24"/>
      <c r="V12" s="24"/>
      <c r="W12" s="24"/>
      <c r="X12" s="24"/>
      <c r="Y12" s="24"/>
    </row>
    <row r="13" spans="1:25" ht="15" customHeight="1">
      <c r="A13" s="24"/>
      <c r="B13" s="989" t="s">
        <v>1070</v>
      </c>
      <c r="C13" s="990"/>
      <c r="D13" s="990"/>
      <c r="E13" s="990"/>
      <c r="F13" s="990"/>
      <c r="G13" s="990"/>
      <c r="H13" s="990"/>
      <c r="I13" s="990"/>
      <c r="J13" s="990"/>
      <c r="K13" s="990"/>
      <c r="L13" s="990"/>
      <c r="M13" s="990"/>
      <c r="N13" s="990"/>
      <c r="O13" s="990"/>
      <c r="P13" s="990"/>
      <c r="Q13" s="990"/>
      <c r="R13" s="990"/>
      <c r="S13" s="1005"/>
      <c r="T13" s="24"/>
      <c r="U13" s="24"/>
      <c r="V13" s="24"/>
      <c r="W13" s="24"/>
      <c r="X13" s="24"/>
      <c r="Y13" s="24"/>
    </row>
    <row r="14" spans="1:25" ht="15.6">
      <c r="A14" s="24"/>
      <c r="B14" s="991"/>
      <c r="C14" s="992"/>
      <c r="D14" s="992"/>
      <c r="E14" s="992"/>
      <c r="F14" s="992"/>
      <c r="G14" s="992"/>
      <c r="H14" s="992"/>
      <c r="I14" s="992"/>
      <c r="J14" s="992"/>
      <c r="K14" s="992"/>
      <c r="L14" s="992"/>
      <c r="M14" s="992"/>
      <c r="N14" s="992"/>
      <c r="O14" s="992"/>
      <c r="P14" s="992"/>
      <c r="Q14" s="992"/>
      <c r="R14" s="992"/>
      <c r="S14" s="993"/>
      <c r="T14" s="24"/>
      <c r="U14" s="379" t="s">
        <v>506</v>
      </c>
      <c r="V14" s="379"/>
      <c r="W14" s="379"/>
      <c r="X14" s="673"/>
      <c r="Y14" s="396">
        <v>1</v>
      </c>
    </row>
    <row r="15" spans="1:25">
      <c r="A15" s="24"/>
      <c r="B15" s="716" t="s">
        <v>1311</v>
      </c>
      <c r="C15" s="679"/>
      <c r="D15" s="680"/>
      <c r="E15" s="680"/>
      <c r="F15" s="680"/>
      <c r="G15" s="681"/>
      <c r="H15" s="680"/>
      <c r="I15" s="680"/>
      <c r="J15" s="680"/>
      <c r="K15" s="680"/>
      <c r="L15" s="680"/>
      <c r="M15" s="680"/>
      <c r="N15" s="680"/>
      <c r="O15" s="680"/>
      <c r="P15" s="680"/>
      <c r="Q15" s="680"/>
      <c r="R15" s="680"/>
      <c r="S15" s="717"/>
      <c r="T15" s="24"/>
      <c r="U15" s="690" t="s">
        <v>51</v>
      </c>
      <c r="V15" s="24"/>
      <c r="W15" s="24"/>
      <c r="X15" s="621"/>
      <c r="Y15" s="718" t="s">
        <v>13</v>
      </c>
    </row>
    <row r="16" spans="1:25">
      <c r="A16" s="24"/>
      <c r="B16" s="998" t="str">
        <f>VLOOKUP(D4,'Hahmonluonnin askeleet'!L17:M34,2,TRUE)</f>
        <v>Keskiverto humanoidi jolla ei selviä heikkouksia tai vahvuuksia. Ihmisissä on kaikkia verilinjoja joten yllättäviä voimia voi teini-iässä ilmaantua. Mahdollista periä mikä tahansa maallinen voima</v>
      </c>
      <c r="C16" s="999"/>
      <c r="D16" s="999"/>
      <c r="E16" s="999"/>
      <c r="F16" s="999"/>
      <c r="G16" s="999"/>
      <c r="H16" s="999"/>
      <c r="I16" s="999"/>
      <c r="J16" s="999"/>
      <c r="K16" s="999"/>
      <c r="L16" s="999"/>
      <c r="M16" s="999"/>
      <c r="N16" s="999"/>
      <c r="O16" s="999"/>
      <c r="P16" s="999"/>
      <c r="Q16" s="999"/>
      <c r="R16" s="999"/>
      <c r="S16" s="1000"/>
      <c r="T16" s="24"/>
      <c r="U16" s="690" t="s">
        <v>1334</v>
      </c>
      <c r="V16" s="24"/>
      <c r="W16" s="24"/>
      <c r="X16" s="621"/>
      <c r="Y16" s="718" t="s">
        <v>95</v>
      </c>
    </row>
    <row r="17" spans="1:34" ht="15" thickBot="1">
      <c r="A17" s="24"/>
      <c r="B17" s="1001"/>
      <c r="C17" s="994"/>
      <c r="D17" s="994"/>
      <c r="E17" s="994"/>
      <c r="F17" s="994"/>
      <c r="G17" s="994"/>
      <c r="H17" s="994"/>
      <c r="I17" s="994"/>
      <c r="J17" s="994"/>
      <c r="K17" s="994"/>
      <c r="L17" s="994"/>
      <c r="M17" s="994"/>
      <c r="N17" s="994"/>
      <c r="O17" s="994"/>
      <c r="P17" s="994"/>
      <c r="Q17" s="994"/>
      <c r="R17" s="994"/>
      <c r="S17" s="995"/>
      <c r="T17" s="24"/>
      <c r="U17" s="690" t="s">
        <v>56</v>
      </c>
      <c r="V17" s="24"/>
      <c r="W17" s="24"/>
      <c r="X17" s="621"/>
      <c r="Y17" s="718" t="s">
        <v>13</v>
      </c>
    </row>
    <row r="18" spans="1:34">
      <c r="A18" s="24"/>
      <c r="B18" s="26"/>
      <c r="C18" s="26"/>
      <c r="D18" s="26"/>
      <c r="E18" s="258"/>
      <c r="F18" s="258"/>
      <c r="G18" s="26"/>
      <c r="H18" s="26"/>
      <c r="I18" s="26"/>
      <c r="J18" s="26"/>
      <c r="K18" s="26"/>
      <c r="L18" s="26"/>
      <c r="M18" s="26"/>
      <c r="N18" s="26"/>
      <c r="O18" s="26"/>
      <c r="P18" s="26"/>
      <c r="Q18" s="26"/>
      <c r="R18" s="26"/>
      <c r="S18" s="26"/>
      <c r="T18" s="24"/>
      <c r="U18" s="690" t="s">
        <v>57</v>
      </c>
      <c r="V18" s="24"/>
      <c r="W18" s="24"/>
      <c r="X18" s="621"/>
      <c r="Y18" s="718" t="s">
        <v>13</v>
      </c>
    </row>
    <row r="19" spans="1:34">
      <c r="A19" s="24"/>
      <c r="B19" s="368" t="s">
        <v>672</v>
      </c>
      <c r="C19" s="25"/>
      <c r="D19" s="25"/>
      <c r="E19" s="25"/>
      <c r="F19" s="25"/>
      <c r="G19" s="750"/>
      <c r="H19" s="25"/>
      <c r="I19" s="25"/>
      <c r="J19" s="24"/>
      <c r="K19" s="368" t="s">
        <v>641</v>
      </c>
      <c r="L19" s="25"/>
      <c r="M19" s="25"/>
      <c r="N19" s="25"/>
      <c r="O19" s="25"/>
      <c r="P19" s="25"/>
      <c r="Q19" s="25"/>
      <c r="R19" s="25"/>
      <c r="S19" s="25"/>
      <c r="T19" s="24"/>
      <c r="U19" s="691" t="s">
        <v>88</v>
      </c>
      <c r="V19" s="25"/>
      <c r="W19" s="25"/>
      <c r="X19" s="255"/>
      <c r="Y19" s="249" t="s">
        <v>13</v>
      </c>
    </row>
    <row r="20" spans="1:34">
      <c r="A20" s="24"/>
      <c r="B20" s="996" t="s">
        <v>438</v>
      </c>
      <c r="C20" s="996"/>
      <c r="D20" s="996"/>
      <c r="E20" s="996"/>
      <c r="F20" s="24"/>
      <c r="G20" s="773" t="s">
        <v>2355</v>
      </c>
      <c r="H20" s="24"/>
      <c r="I20" s="24" t="s">
        <v>2353</v>
      </c>
      <c r="J20" s="24"/>
      <c r="K20" s="24" t="str">
        <f>LOOKUP(G3,'Hahmonluonnin askeleet'!L3:M10)</f>
        <v>Raskas ase ja haarniska, 1 sivuase, normaalihintaiset</v>
      </c>
      <c r="L20" s="24"/>
      <c r="M20" s="24"/>
      <c r="N20" s="24"/>
      <c r="O20" s="24"/>
      <c r="P20" s="24"/>
      <c r="Q20" s="24"/>
      <c r="R20" s="24"/>
      <c r="S20" s="24"/>
      <c r="T20" s="24"/>
      <c r="U20" s="262" t="s">
        <v>1958</v>
      </c>
      <c r="V20" s="24"/>
      <c r="W20" s="24"/>
      <c r="X20" s="621"/>
      <c r="Y20" s="24"/>
    </row>
    <row r="21" spans="1:34" ht="15" customHeight="1">
      <c r="A21" s="24"/>
      <c r="B21" s="996" t="s">
        <v>8</v>
      </c>
      <c r="C21" s="996"/>
      <c r="D21" s="996"/>
      <c r="E21" s="996"/>
      <c r="F21" s="24"/>
      <c r="G21" s="969" t="s">
        <v>4</v>
      </c>
      <c r="H21" s="24"/>
      <c r="I21" s="24"/>
      <c r="J21" s="24"/>
      <c r="K21" s="24" t="s">
        <v>1354</v>
      </c>
      <c r="L21" s="24"/>
      <c r="M21" s="24"/>
      <c r="N21" s="24"/>
      <c r="O21" s="24"/>
      <c r="P21" s="24"/>
      <c r="Q21" s="24"/>
      <c r="R21" s="767"/>
      <c r="S21" s="24"/>
      <c r="T21" s="24"/>
      <c r="U21" s="24" t="s">
        <v>1335</v>
      </c>
      <c r="V21" s="24"/>
      <c r="W21" s="24"/>
      <c r="X21" s="391"/>
      <c r="Y21" s="391" t="s">
        <v>690</v>
      </c>
    </row>
    <row r="22" spans="1:34">
      <c r="A22" s="24"/>
      <c r="B22" s="996" t="s">
        <v>9</v>
      </c>
      <c r="C22" s="996"/>
      <c r="D22" s="996"/>
      <c r="E22" s="996"/>
      <c r="F22" s="24"/>
      <c r="G22" s="723" t="s">
        <v>5</v>
      </c>
      <c r="H22" s="24"/>
      <c r="I22" s="24"/>
      <c r="J22" s="24"/>
      <c r="K22" s="24" t="s">
        <v>2016</v>
      </c>
      <c r="L22" s="24"/>
      <c r="M22" s="24"/>
      <c r="N22" s="24"/>
      <c r="O22" s="24"/>
      <c r="P22" s="24"/>
      <c r="Q22" s="24"/>
      <c r="R22" s="24"/>
      <c r="S22" s="24"/>
      <c r="T22" s="24"/>
      <c r="U22" s="24" t="s">
        <v>1324</v>
      </c>
      <c r="V22" s="24"/>
      <c r="W22" s="24"/>
      <c r="X22" s="391"/>
      <c r="Y22" s="391" t="s">
        <v>690</v>
      </c>
      <c r="AH22" s="24"/>
    </row>
    <row r="23" spans="1:34" ht="15" thickBot="1">
      <c r="A23" s="24"/>
      <c r="B23" s="24"/>
      <c r="C23" s="24"/>
      <c r="D23" s="24"/>
      <c r="E23" s="24"/>
      <c r="F23" s="24"/>
      <c r="G23" s="971" t="s">
        <v>2356</v>
      </c>
      <c r="H23" s="24"/>
      <c r="I23" s="24"/>
      <c r="J23" s="24"/>
      <c r="K23" s="24" t="s">
        <v>2018</v>
      </c>
      <c r="L23" s="24"/>
      <c r="M23" s="24"/>
      <c r="N23" s="24"/>
      <c r="O23" s="24"/>
      <c r="P23" s="24"/>
      <c r="Q23" s="24"/>
      <c r="R23" s="767"/>
      <c r="S23" s="24"/>
      <c r="T23" s="24"/>
      <c r="U23" s="25" t="s">
        <v>1815</v>
      </c>
      <c r="V23" s="25"/>
      <c r="W23" s="25"/>
      <c r="X23" s="674"/>
      <c r="Y23" s="674" t="s">
        <v>1955</v>
      </c>
      <c r="AH23" s="24"/>
    </row>
    <row r="24" spans="1:34" ht="15" thickBot="1">
      <c r="A24" s="24"/>
      <c r="B24" s="732" t="s">
        <v>2321</v>
      </c>
      <c r="C24" s="732"/>
      <c r="D24" s="681" t="s">
        <v>186</v>
      </c>
      <c r="E24" s="732"/>
      <c r="F24" s="733" t="str">
        <f>LOOKUP(G8+$Y$14,Iltasatu_taulukot!$X$25:$Y$34)</f>
        <v>pppppp</v>
      </c>
      <c r="G24" s="732"/>
      <c r="H24" s="732"/>
      <c r="I24" s="681" t="s">
        <v>531</v>
      </c>
      <c r="J24" s="732"/>
      <c r="K24" s="732"/>
      <c r="L24" s="733" t="str">
        <f>LOOKUP(M8+$Y$14,Iltasatu_taulukot!$X$25:$Y$34)</f>
        <v>ppppp</v>
      </c>
      <c r="M24" s="734"/>
      <c r="N24" s="732"/>
      <c r="O24" s="732"/>
      <c r="P24" s="932" t="s">
        <v>2293</v>
      </c>
      <c r="Q24" s="733" t="str">
        <f>LOOKUP(S8+$Y$14,Iltasatu_taulukot!$X$25:$Y$34)</f>
        <v>pppp</v>
      </c>
      <c r="R24" s="732"/>
      <c r="S24" s="732"/>
      <c r="T24" s="24"/>
      <c r="U24" s="326" t="s">
        <v>1315</v>
      </c>
      <c r="V24" s="312"/>
      <c r="W24" s="312"/>
      <c r="X24" s="322"/>
      <c r="Y24" s="332" t="s">
        <v>0</v>
      </c>
      <c r="AH24" s="24"/>
    </row>
    <row r="25" spans="1:34" ht="15.6">
      <c r="A25" s="24"/>
      <c r="B25" s="372" t="s">
        <v>1318</v>
      </c>
      <c r="C25" s="371"/>
      <c r="D25" s="371"/>
      <c r="E25" s="371"/>
      <c r="F25" s="371"/>
      <c r="G25" s="371"/>
      <c r="H25" s="371"/>
      <c r="I25" s="371"/>
      <c r="J25" s="371"/>
      <c r="K25" s="371"/>
      <c r="L25" s="371"/>
      <c r="M25" s="371"/>
      <c r="N25" s="371"/>
      <c r="O25" s="371"/>
      <c r="P25" s="371"/>
      <c r="Q25" s="371"/>
      <c r="R25" s="375"/>
      <c r="S25" s="378" t="s">
        <v>508</v>
      </c>
      <c r="T25" s="24"/>
      <c r="U25" s="333" t="s">
        <v>1316</v>
      </c>
      <c r="V25" s="27"/>
      <c r="W25" s="436"/>
      <c r="X25" s="621"/>
      <c r="Y25" s="335">
        <v>0</v>
      </c>
      <c r="AH25" s="24"/>
    </row>
    <row r="26" spans="1:34" ht="15.6">
      <c r="A26" s="24"/>
      <c r="B26" s="319">
        <v>1</v>
      </c>
      <c r="C26" s="339" t="s">
        <v>1320</v>
      </c>
      <c r="D26" s="318"/>
      <c r="E26" s="318"/>
      <c r="F26" s="318"/>
      <c r="G26" s="318"/>
      <c r="H26" s="318"/>
      <c r="I26" s="318"/>
      <c r="J26" s="318"/>
      <c r="K26" s="318"/>
      <c r="L26" s="318"/>
      <c r="M26" s="318"/>
      <c r="N26" s="318"/>
      <c r="O26" s="318"/>
      <c r="P26" s="318"/>
      <c r="Q26" s="318">
        <v>-1</v>
      </c>
      <c r="R26" s="376"/>
      <c r="S26" s="282" t="s">
        <v>1322</v>
      </c>
      <c r="T26" s="24"/>
      <c r="U26" s="334" t="s">
        <v>1288</v>
      </c>
      <c r="V26" s="24"/>
      <c r="W26" s="24"/>
      <c r="X26" s="621"/>
      <c r="Y26" s="336">
        <v>1</v>
      </c>
    </row>
    <row r="27" spans="1:34" ht="15" thickBot="1">
      <c r="A27" s="24"/>
      <c r="B27" s="319">
        <v>2</v>
      </c>
      <c r="C27" s="339" t="s">
        <v>1321</v>
      </c>
      <c r="D27" s="318"/>
      <c r="E27" s="318"/>
      <c r="F27" s="318"/>
      <c r="G27" s="318"/>
      <c r="H27" s="318"/>
      <c r="I27" s="318"/>
      <c r="J27" s="318"/>
      <c r="K27" s="318"/>
      <c r="L27" s="318"/>
      <c r="M27" s="318"/>
      <c r="N27" s="318"/>
      <c r="O27" s="318"/>
      <c r="P27" s="318"/>
      <c r="Q27" s="318">
        <v>-2</v>
      </c>
      <c r="R27" s="376"/>
      <c r="S27" s="282" t="s">
        <v>24</v>
      </c>
      <c r="T27" s="24"/>
      <c r="U27" s="337" t="s">
        <v>1289</v>
      </c>
      <c r="V27" s="32"/>
      <c r="W27" s="32"/>
      <c r="X27" s="688"/>
      <c r="Y27" s="338">
        <v>2</v>
      </c>
    </row>
    <row r="28" spans="1:34" ht="15" thickBot="1">
      <c r="A28" s="24"/>
      <c r="B28" s="319">
        <v>3</v>
      </c>
      <c r="C28" s="340" t="s">
        <v>11</v>
      </c>
      <c r="D28" s="320"/>
      <c r="E28" s="320"/>
      <c r="F28" s="320"/>
      <c r="G28" s="320"/>
      <c r="H28" s="320"/>
      <c r="I28" s="320"/>
      <c r="J28" s="320"/>
      <c r="K28" s="320"/>
      <c r="L28" s="320"/>
      <c r="M28" s="320"/>
      <c r="N28" s="320"/>
      <c r="O28" s="320"/>
      <c r="P28" s="320"/>
      <c r="Q28" s="320">
        <v>-3</v>
      </c>
      <c r="R28" s="376"/>
      <c r="S28" s="282" t="s">
        <v>25</v>
      </c>
      <c r="T28" s="24"/>
      <c r="U28" s="401" t="s">
        <v>14</v>
      </c>
      <c r="V28" s="315"/>
      <c r="W28" s="315"/>
      <c r="X28" s="317"/>
      <c r="Y28" s="402" t="s">
        <v>0</v>
      </c>
    </row>
    <row r="29" spans="1:34" ht="15.6">
      <c r="A29" s="24"/>
      <c r="B29" s="321">
        <v>4</v>
      </c>
      <c r="C29" s="340" t="s">
        <v>92</v>
      </c>
      <c r="D29" s="320"/>
      <c r="E29" s="320"/>
      <c r="F29" s="320"/>
      <c r="G29" s="320"/>
      <c r="H29" s="320"/>
      <c r="I29" s="320"/>
      <c r="J29" s="320"/>
      <c r="K29" s="320"/>
      <c r="L29" s="320"/>
      <c r="M29" s="320"/>
      <c r="N29" s="320"/>
      <c r="O29" s="320"/>
      <c r="P29" s="320"/>
      <c r="Q29" s="320">
        <v>-4</v>
      </c>
      <c r="R29" s="376"/>
      <c r="S29" s="282" t="s">
        <v>92</v>
      </c>
      <c r="T29" s="24"/>
      <c r="U29" s="333" t="s">
        <v>1335</v>
      </c>
      <c r="V29" s="27"/>
      <c r="W29" s="27"/>
      <c r="X29" s="689"/>
      <c r="Y29" s="335">
        <v>1</v>
      </c>
    </row>
    <row r="30" spans="1:34" ht="16.2" thickBot="1">
      <c r="A30" s="24"/>
      <c r="B30" s="24"/>
      <c r="C30" s="24"/>
      <c r="D30" s="24"/>
      <c r="E30" s="24"/>
      <c r="F30" s="24"/>
      <c r="G30" s="24"/>
      <c r="H30" s="24"/>
      <c r="I30" s="24"/>
      <c r="J30" s="24"/>
      <c r="K30" s="24"/>
      <c r="L30" s="24"/>
      <c r="M30" s="24"/>
      <c r="N30" s="24"/>
      <c r="O30" s="24"/>
      <c r="P30" s="24"/>
      <c r="Q30" s="24"/>
      <c r="R30" s="24"/>
      <c r="S30" s="24"/>
      <c r="T30" s="24"/>
      <c r="U30" s="403" t="s">
        <v>1324</v>
      </c>
      <c r="V30" s="32"/>
      <c r="W30" s="32"/>
      <c r="X30" s="688"/>
      <c r="Y30" s="341">
        <v>1</v>
      </c>
    </row>
    <row r="31" spans="1:34" ht="15" thickBot="1">
      <c r="A31" s="24"/>
      <c r="B31" s="373" t="s">
        <v>1319</v>
      </c>
      <c r="C31" s="276"/>
      <c r="D31" s="276"/>
      <c r="E31" s="276"/>
      <c r="F31" s="276"/>
      <c r="G31" s="276"/>
      <c r="H31" s="276"/>
      <c r="I31" s="276"/>
      <c r="J31" s="276"/>
      <c r="K31" s="276"/>
      <c r="L31" s="276"/>
      <c r="M31" s="276"/>
      <c r="N31" s="276"/>
      <c r="O31" s="276"/>
      <c r="P31" s="276"/>
      <c r="Q31" s="276"/>
      <c r="R31" s="375"/>
      <c r="S31" s="378" t="s">
        <v>508</v>
      </c>
      <c r="T31" s="24"/>
      <c r="U31" s="326" t="s">
        <v>671</v>
      </c>
      <c r="V31" s="322" t="s">
        <v>0</v>
      </c>
      <c r="W31" s="312"/>
      <c r="X31" s="326" t="s">
        <v>671</v>
      </c>
      <c r="Y31" s="763" t="s">
        <v>0</v>
      </c>
    </row>
    <row r="32" spans="1:34" ht="15.6">
      <c r="A32" s="24"/>
      <c r="B32" s="319">
        <v>1</v>
      </c>
      <c r="C32" s="339" t="s">
        <v>1320</v>
      </c>
      <c r="D32" s="318"/>
      <c r="E32" s="318"/>
      <c r="F32" s="318"/>
      <c r="G32" s="318"/>
      <c r="H32" s="318"/>
      <c r="I32" s="318"/>
      <c r="J32" s="318"/>
      <c r="K32" s="318"/>
      <c r="L32" s="318"/>
      <c r="M32" s="318"/>
      <c r="N32" s="318"/>
      <c r="O32" s="318"/>
      <c r="P32" s="318"/>
      <c r="Q32" s="318">
        <v>-1</v>
      </c>
      <c r="R32" s="376"/>
      <c r="S32" s="282" t="s">
        <v>1322</v>
      </c>
      <c r="T32" s="24"/>
      <c r="U32" s="764">
        <v>3</v>
      </c>
      <c r="V32" s="765">
        <v>1</v>
      </c>
      <c r="W32" s="939"/>
      <c r="X32" s="764">
        <v>15</v>
      </c>
      <c r="Y32" s="765">
        <v>4</v>
      </c>
    </row>
    <row r="33" spans="1:57" ht="15.6">
      <c r="A33" s="24"/>
      <c r="B33" s="319">
        <v>2</v>
      </c>
      <c r="C33" s="339" t="s">
        <v>1321</v>
      </c>
      <c r="D33" s="318"/>
      <c r="E33" s="25"/>
      <c r="F33" s="318"/>
      <c r="G33" s="318"/>
      <c r="H33" s="318"/>
      <c r="I33" s="318"/>
      <c r="J33" s="318"/>
      <c r="K33" s="318"/>
      <c r="L33" s="318"/>
      <c r="M33" s="318"/>
      <c r="N33" s="318"/>
      <c r="O33" s="318"/>
      <c r="P33" s="318"/>
      <c r="Q33" s="318">
        <v>-2</v>
      </c>
      <c r="R33" s="376"/>
      <c r="S33" s="282" t="s">
        <v>24</v>
      </c>
      <c r="T33" s="24"/>
      <c r="U33" s="757">
        <v>6</v>
      </c>
      <c r="V33" s="336">
        <v>2</v>
      </c>
      <c r="W33" s="939"/>
      <c r="X33" s="757">
        <v>21</v>
      </c>
      <c r="Y33" s="336">
        <v>5</v>
      </c>
    </row>
    <row r="34" spans="1:57" ht="15.6">
      <c r="A34" s="24"/>
      <c r="B34" s="321">
        <v>3</v>
      </c>
      <c r="C34" s="340" t="s">
        <v>11</v>
      </c>
      <c r="D34" s="320"/>
      <c r="E34" s="320"/>
      <c r="F34" s="320"/>
      <c r="G34" s="320"/>
      <c r="H34" s="320"/>
      <c r="I34" s="320"/>
      <c r="J34" s="320"/>
      <c r="K34" s="320"/>
      <c r="L34" s="320"/>
      <c r="M34" s="320"/>
      <c r="N34" s="320"/>
      <c r="O34" s="320"/>
      <c r="P34" s="320"/>
      <c r="Q34" s="320">
        <v>-3</v>
      </c>
      <c r="R34" s="376"/>
      <c r="S34" s="282" t="s">
        <v>25</v>
      </c>
      <c r="T34" s="24"/>
      <c r="U34" s="757">
        <v>10</v>
      </c>
      <c r="V34" s="336">
        <v>3</v>
      </c>
      <c r="W34" s="976"/>
      <c r="X34" s="757">
        <v>28</v>
      </c>
      <c r="Y34" s="977">
        <v>6</v>
      </c>
    </row>
    <row r="35" spans="1:57">
      <c r="A35" s="24"/>
      <c r="B35" s="24"/>
      <c r="C35" s="24"/>
      <c r="D35" s="24"/>
      <c r="E35" s="24"/>
      <c r="F35" s="24"/>
      <c r="G35" s="24"/>
      <c r="H35" s="24"/>
      <c r="I35" s="24"/>
      <c r="J35" s="24"/>
      <c r="K35" s="24"/>
      <c r="L35" s="24"/>
      <c r="M35" s="24"/>
      <c r="N35" s="24"/>
      <c r="O35" s="24"/>
      <c r="P35" s="24"/>
      <c r="Q35" s="24"/>
      <c r="R35" s="24"/>
      <c r="S35" s="24"/>
      <c r="T35" s="24"/>
      <c r="U35" s="978"/>
      <c r="V35" s="978"/>
      <c r="W35" s="978"/>
      <c r="X35" s="978"/>
      <c r="Y35" s="978"/>
    </row>
    <row r="36" spans="1:57">
      <c r="A36" s="24"/>
      <c r="B36" s="374" t="s">
        <v>12</v>
      </c>
      <c r="C36" s="259"/>
      <c r="D36" s="259"/>
      <c r="E36" s="259"/>
      <c r="F36" s="259"/>
      <c r="G36" s="259"/>
      <c r="H36" s="259"/>
      <c r="I36" s="259"/>
      <c r="J36" s="259"/>
      <c r="K36" s="259"/>
      <c r="L36" s="259"/>
      <c r="M36" s="259"/>
      <c r="N36" s="259"/>
      <c r="O36" s="259"/>
      <c r="P36" s="259"/>
      <c r="Q36" s="259"/>
      <c r="R36" s="259"/>
      <c r="S36" s="259"/>
      <c r="T36" s="259"/>
      <c r="U36" s="259"/>
      <c r="V36" s="259"/>
      <c r="W36" s="259"/>
      <c r="X36" s="259"/>
      <c r="Y36" s="259"/>
    </row>
    <row r="37" spans="1:57">
      <c r="A37" s="24"/>
      <c r="B37" s="436"/>
      <c r="C37" s="954"/>
      <c r="D37" s="954"/>
      <c r="E37" s="954"/>
      <c r="F37" s="954"/>
      <c r="G37" s="954"/>
      <c r="H37" s="954"/>
      <c r="I37" s="954"/>
      <c r="J37" s="954"/>
      <c r="K37" s="954"/>
      <c r="L37" s="954"/>
      <c r="M37" s="954"/>
      <c r="N37" s="954"/>
      <c r="O37" s="954"/>
      <c r="W37" s="24"/>
      <c r="X37" s="24"/>
      <c r="Y37" s="24"/>
      <c r="AF37" s="970"/>
      <c r="AG37" s="436"/>
      <c r="AH37" s="436"/>
      <c r="AI37" s="436"/>
      <c r="AJ37" s="436"/>
      <c r="AK37" s="436"/>
      <c r="AL37" s="678"/>
    </row>
    <row r="38" spans="1:57" ht="15" customHeight="1">
      <c r="A38" s="24"/>
      <c r="B38" s="436"/>
      <c r="C38" s="954"/>
      <c r="D38" s="954"/>
      <c r="E38" s="954"/>
      <c r="F38" s="954"/>
      <c r="G38" s="954"/>
      <c r="H38" s="954"/>
      <c r="I38" s="954"/>
      <c r="J38" s="954"/>
      <c r="K38" s="954"/>
      <c r="L38" s="954"/>
      <c r="M38" s="954"/>
      <c r="N38" s="954"/>
      <c r="O38" s="954"/>
      <c r="W38" s="24"/>
      <c r="X38" s="24"/>
      <c r="Y38" s="24"/>
      <c r="AE38" s="730"/>
      <c r="AF38" s="951"/>
      <c r="AG38" s="436"/>
      <c r="AH38" s="436"/>
      <c r="AI38" s="436"/>
      <c r="AJ38" s="436"/>
      <c r="AK38" s="436"/>
      <c r="AL38" s="678"/>
      <c r="AM38" s="724"/>
      <c r="AN38" s="724"/>
      <c r="AO38" s="724"/>
      <c r="AP38" s="724"/>
      <c r="AQ38" s="724"/>
      <c r="AR38" s="724"/>
      <c r="AS38" s="724"/>
      <c r="AT38" s="724"/>
      <c r="AU38" s="724"/>
      <c r="AV38" s="724"/>
      <c r="AW38" s="724"/>
      <c r="AX38" s="724"/>
      <c r="AY38" s="724"/>
      <c r="AZ38" s="724"/>
      <c r="BA38" s="724"/>
      <c r="BB38" s="724"/>
      <c r="BC38" s="724"/>
      <c r="BD38" s="724"/>
      <c r="BE38" s="724"/>
    </row>
    <row r="39" spans="1:57" ht="15" customHeight="1">
      <c r="A39" s="24"/>
      <c r="B39" s="436"/>
      <c r="C39" s="954"/>
      <c r="D39" s="954"/>
      <c r="E39" s="954"/>
      <c r="F39" s="954"/>
      <c r="G39" s="954"/>
      <c r="H39" s="954"/>
      <c r="I39" s="954"/>
      <c r="J39" s="954"/>
      <c r="K39" s="954"/>
      <c r="L39" s="954"/>
      <c r="M39" s="954"/>
      <c r="N39" s="954"/>
      <c r="O39" s="954"/>
      <c r="W39" s="24"/>
      <c r="X39" s="24"/>
      <c r="Y39" s="24"/>
      <c r="AE39" s="730"/>
      <c r="AF39" s="951"/>
      <c r="AG39" s="436"/>
      <c r="AH39" s="436"/>
      <c r="AI39" s="436"/>
      <c r="AJ39" s="436"/>
      <c r="AK39" s="436"/>
      <c r="AL39" s="436"/>
      <c r="AM39" s="724"/>
      <c r="AN39" s="724"/>
      <c r="AO39" s="724"/>
      <c r="AP39" s="724"/>
      <c r="AQ39" s="724"/>
      <c r="AR39" s="724"/>
      <c r="AS39" s="724"/>
      <c r="AT39" s="724"/>
      <c r="AU39" s="724"/>
      <c r="AV39" s="724"/>
      <c r="AW39" s="724"/>
      <c r="AX39" s="724"/>
      <c r="AY39" s="724"/>
      <c r="AZ39" s="724"/>
      <c r="BA39" s="724"/>
      <c r="BB39" s="724"/>
      <c r="BC39" s="724"/>
      <c r="BD39" s="724"/>
      <c r="BE39" s="724"/>
    </row>
    <row r="40" spans="1:57" ht="15" customHeight="1">
      <c r="A40" s="24"/>
      <c r="B40" s="436"/>
      <c r="C40" s="954"/>
      <c r="D40" s="954"/>
      <c r="E40" s="954"/>
      <c r="F40" s="954"/>
      <c r="G40" s="954"/>
      <c r="H40" s="954"/>
      <c r="I40" s="954"/>
      <c r="J40" s="954"/>
      <c r="K40" s="954"/>
      <c r="L40" s="954"/>
      <c r="M40" s="954"/>
      <c r="N40" s="954"/>
      <c r="O40" s="954"/>
      <c r="W40" s="436"/>
      <c r="X40" s="24"/>
      <c r="Y40" s="24"/>
      <c r="AD40" s="730"/>
      <c r="AE40" s="725"/>
      <c r="AF40" s="949"/>
      <c r="AG40" s="24"/>
      <c r="AH40" s="24"/>
      <c r="AI40" s="24"/>
      <c r="AJ40" s="24"/>
      <c r="AK40" s="24"/>
      <c r="AL40" s="436"/>
      <c r="AM40" s="724"/>
      <c r="AN40" s="724"/>
      <c r="AO40" s="724"/>
      <c r="AP40" s="724"/>
      <c r="AQ40" s="724"/>
      <c r="AR40" s="724"/>
      <c r="AS40" s="724"/>
      <c r="AT40" s="724"/>
      <c r="AU40" s="724"/>
      <c r="AV40" s="724"/>
      <c r="AW40" s="724"/>
      <c r="AX40" s="724"/>
      <c r="AY40" s="724"/>
      <c r="AZ40" s="724"/>
      <c r="BA40" s="724"/>
      <c r="BB40" s="724"/>
      <c r="BC40" s="724"/>
      <c r="BD40" s="724"/>
    </row>
    <row r="41" spans="1:57" ht="15.75" customHeight="1">
      <c r="A41" s="24"/>
      <c r="B41" s="436"/>
      <c r="C41" s="954"/>
      <c r="D41" s="954"/>
      <c r="E41" s="954"/>
      <c r="F41" s="954"/>
      <c r="G41" s="954"/>
      <c r="H41" s="954"/>
      <c r="I41" s="954"/>
      <c r="J41" s="954"/>
      <c r="K41" s="954"/>
      <c r="L41" s="954"/>
      <c r="M41" s="954"/>
      <c r="N41" s="954"/>
      <c r="O41" s="954"/>
      <c r="W41" s="678"/>
      <c r="X41" s="678"/>
      <c r="Y41" s="24"/>
      <c r="AC41" s="730"/>
      <c r="AD41" s="730"/>
      <c r="AE41" s="725"/>
      <c r="AF41" s="951"/>
      <c r="AG41" s="24"/>
      <c r="AH41" s="24"/>
      <c r="AI41" s="24"/>
      <c r="AJ41" s="24"/>
      <c r="AK41" s="24"/>
      <c r="AL41" s="436"/>
      <c r="AM41" s="724"/>
      <c r="AN41" s="724"/>
      <c r="AO41" s="724"/>
      <c r="AP41" s="724"/>
      <c r="AQ41" s="724"/>
      <c r="AR41" s="724"/>
      <c r="AS41" s="724"/>
      <c r="AT41" s="724"/>
      <c r="AU41" s="724"/>
      <c r="AV41" s="724"/>
      <c r="AW41" s="724"/>
      <c r="AX41" s="724"/>
      <c r="AY41" s="724"/>
      <c r="AZ41" s="724"/>
      <c r="BA41" s="724"/>
      <c r="BB41" s="724"/>
      <c r="BC41" s="724"/>
      <c r="BD41" s="724"/>
    </row>
    <row r="42" spans="1:57" ht="15" customHeight="1">
      <c r="A42" s="24"/>
      <c r="B42" s="954"/>
      <c r="C42" s="954"/>
      <c r="D42" s="954"/>
      <c r="E42" s="954"/>
      <c r="F42" s="954"/>
      <c r="G42" s="954"/>
      <c r="H42" s="954"/>
      <c r="I42" s="954"/>
      <c r="J42" s="954"/>
      <c r="K42" s="954"/>
      <c r="L42" s="954"/>
      <c r="M42" s="954"/>
      <c r="N42" s="954"/>
      <c r="O42" s="954"/>
      <c r="W42" s="678"/>
      <c r="X42" s="678"/>
      <c r="Y42" s="24"/>
      <c r="AC42" s="730"/>
      <c r="AD42" s="730"/>
      <c r="AE42" s="725"/>
      <c r="AF42" s="951"/>
      <c r="AG42" s="24"/>
      <c r="AH42" s="24"/>
      <c r="AI42" s="24"/>
      <c r="AJ42" s="24"/>
      <c r="AK42" s="24"/>
      <c r="AL42" s="436"/>
      <c r="AM42" s="724"/>
      <c r="AN42" s="724"/>
      <c r="AO42" s="724"/>
      <c r="AP42" s="724"/>
      <c r="AQ42" s="724"/>
      <c r="AR42" s="724"/>
      <c r="AS42" s="724"/>
      <c r="AT42" s="724"/>
      <c r="AU42" s="724"/>
      <c r="AV42" s="724"/>
      <c r="AW42" s="724"/>
      <c r="AX42" s="724"/>
      <c r="AY42" s="724"/>
      <c r="AZ42" s="724"/>
      <c r="BA42" s="724"/>
      <c r="BB42" s="724"/>
      <c r="BC42" s="724"/>
      <c r="BD42" s="724"/>
    </row>
    <row r="43" spans="1:57" ht="15" customHeight="1">
      <c r="A43" s="24"/>
      <c r="B43" s="954"/>
      <c r="C43" s="954"/>
      <c r="D43" s="954"/>
      <c r="E43" s="954"/>
      <c r="F43" s="954"/>
      <c r="G43" s="954"/>
      <c r="H43" s="954"/>
      <c r="I43" s="954"/>
      <c r="J43" s="954"/>
      <c r="K43" s="954"/>
      <c r="L43" s="954"/>
      <c r="M43" s="954"/>
      <c r="N43" s="954"/>
      <c r="O43" s="954"/>
      <c r="W43" s="678"/>
      <c r="X43" s="678"/>
      <c r="Y43" s="24"/>
      <c r="AC43" s="730"/>
      <c r="AD43" s="730"/>
      <c r="AE43" s="725"/>
      <c r="AF43" s="951"/>
      <c r="AG43" s="24"/>
      <c r="AH43" s="24"/>
      <c r="AI43" s="24"/>
      <c r="AJ43" s="24"/>
      <c r="AK43" s="24"/>
      <c r="AL43" s="24"/>
      <c r="AM43" s="724"/>
      <c r="AN43" s="724"/>
      <c r="AO43" s="724"/>
      <c r="AP43" s="724"/>
      <c r="AQ43" s="724"/>
      <c r="AR43" s="724"/>
      <c r="AS43" s="724"/>
      <c r="AT43" s="724"/>
      <c r="AU43" s="724"/>
      <c r="AV43" s="724"/>
      <c r="AW43" s="724"/>
      <c r="AX43" s="724"/>
      <c r="AY43" s="724"/>
      <c r="AZ43" s="724"/>
      <c r="BA43" s="724"/>
      <c r="BB43" s="724"/>
      <c r="BC43" s="724"/>
      <c r="BD43" s="724"/>
    </row>
    <row r="44" spans="1:57" ht="15" customHeight="1">
      <c r="A44" s="24"/>
      <c r="B44" s="954"/>
      <c r="C44" s="954"/>
      <c r="D44" s="954"/>
      <c r="E44" s="954"/>
      <c r="F44" s="954"/>
      <c r="G44" s="954"/>
      <c r="H44" s="954"/>
      <c r="I44" s="954"/>
      <c r="J44" s="954"/>
      <c r="K44" s="954"/>
      <c r="L44" s="954"/>
      <c r="M44" s="954"/>
      <c r="N44" s="954"/>
      <c r="O44" s="954"/>
      <c r="W44" s="951"/>
      <c r="X44" s="951"/>
      <c r="Y44" s="24"/>
      <c r="AC44" s="724"/>
      <c r="AD44" s="724"/>
      <c r="AE44" s="725"/>
      <c r="AF44" s="725"/>
      <c r="AG44" s="725"/>
      <c r="AH44" s="724"/>
      <c r="AI44" s="724"/>
      <c r="AJ44" s="724"/>
      <c r="AK44" s="724"/>
      <c r="AL44" s="724"/>
      <c r="AM44" s="724"/>
      <c r="AN44" s="724"/>
      <c r="AO44" s="724"/>
      <c r="AP44" s="724"/>
      <c r="AQ44" s="724"/>
      <c r="AR44" s="724"/>
      <c r="AS44" s="724"/>
      <c r="AT44" s="724"/>
      <c r="AU44" s="724"/>
      <c r="AV44" s="724"/>
      <c r="AW44" s="724"/>
      <c r="AX44" s="724"/>
      <c r="AY44" s="724"/>
      <c r="AZ44" s="724"/>
      <c r="BA44" s="724"/>
      <c r="BB44" s="724"/>
      <c r="BC44" s="724"/>
      <c r="BD44" s="724"/>
    </row>
    <row r="45" spans="1:57" ht="15" customHeight="1">
      <c r="A45" s="24"/>
      <c r="B45" s="954"/>
      <c r="C45" s="954"/>
      <c r="D45" s="954"/>
      <c r="E45" s="954"/>
      <c r="F45" s="954"/>
      <c r="G45" s="954"/>
      <c r="H45" s="954"/>
      <c r="I45" s="954"/>
      <c r="J45" s="954"/>
      <c r="K45" s="954"/>
      <c r="L45" s="954"/>
      <c r="M45" s="954"/>
      <c r="N45" s="954"/>
      <c r="O45" s="954"/>
      <c r="P45" s="954"/>
      <c r="Q45" s="954"/>
      <c r="R45" s="954"/>
      <c r="S45" s="954"/>
      <c r="T45" s="949"/>
      <c r="U45" s="24"/>
      <c r="V45" s="24"/>
      <c r="W45" s="24"/>
      <c r="X45" s="24"/>
      <c r="Y45" s="24"/>
      <c r="Z45" s="24"/>
      <c r="AA45" s="724"/>
      <c r="AB45" s="724"/>
      <c r="AC45" s="724"/>
      <c r="AD45" s="724"/>
      <c r="AE45" s="725"/>
      <c r="AF45" s="725"/>
      <c r="AG45" s="725"/>
      <c r="AH45" s="724"/>
      <c r="AI45" s="724"/>
      <c r="AJ45" s="724"/>
      <c r="AK45" s="724"/>
      <c r="AL45" s="724"/>
      <c r="AM45" s="724"/>
      <c r="AN45" s="724"/>
      <c r="AO45" s="724"/>
      <c r="AP45" s="724"/>
      <c r="AQ45" s="724"/>
      <c r="AR45" s="724"/>
      <c r="AS45" s="724"/>
      <c r="AT45" s="724"/>
      <c r="AU45" s="724"/>
      <c r="AV45" s="724"/>
      <c r="AW45" s="724"/>
      <c r="AX45" s="724"/>
      <c r="AY45" s="724"/>
      <c r="AZ45" s="724"/>
      <c r="BA45" s="724"/>
      <c r="BB45" s="724"/>
      <c r="BC45" s="724"/>
      <c r="BD45" s="724"/>
    </row>
    <row r="46" spans="1:57" ht="15" customHeight="1">
      <c r="A46" s="24"/>
      <c r="B46" s="954"/>
      <c r="C46" s="954"/>
      <c r="D46" s="954"/>
      <c r="E46" s="954"/>
      <c r="F46" s="954"/>
      <c r="G46" s="954"/>
      <c r="H46" s="954"/>
      <c r="I46" s="954"/>
      <c r="J46" s="954"/>
      <c r="K46" s="954"/>
      <c r="L46" s="954"/>
      <c r="M46" s="954"/>
      <c r="N46" s="954"/>
      <c r="O46" s="954"/>
      <c r="P46" s="954"/>
      <c r="Q46" s="954"/>
      <c r="R46" s="954"/>
      <c r="S46" s="954"/>
      <c r="T46" s="951"/>
      <c r="U46" s="951"/>
      <c r="V46" s="951"/>
      <c r="W46" s="951"/>
      <c r="X46" s="951"/>
      <c r="Y46" s="951"/>
      <c r="Z46" s="24"/>
      <c r="AA46" s="724"/>
      <c r="AB46" s="724"/>
      <c r="AC46" s="724"/>
      <c r="AD46" s="724"/>
      <c r="AE46" s="725"/>
      <c r="AF46" s="725"/>
      <c r="AG46" s="725"/>
      <c r="AH46" s="725"/>
      <c r="AI46" s="725"/>
      <c r="AJ46" s="725"/>
      <c r="AK46" s="725"/>
      <c r="AL46" s="725"/>
      <c r="AM46" s="725"/>
      <c r="AN46" s="725"/>
      <c r="AO46" s="725"/>
      <c r="AP46" s="725"/>
      <c r="AQ46" s="725"/>
      <c r="AR46" s="725"/>
      <c r="AS46" s="725"/>
      <c r="AT46" s="725"/>
      <c r="AU46" s="725"/>
      <c r="AV46" s="725"/>
      <c r="AW46" s="725"/>
      <c r="AX46" s="725"/>
      <c r="AY46" s="725"/>
      <c r="AZ46" s="725"/>
      <c r="BA46" s="725"/>
      <c r="BB46" s="725"/>
      <c r="BC46" s="725"/>
      <c r="BD46" s="725"/>
    </row>
    <row r="47" spans="1:57">
      <c r="A47" s="24"/>
      <c r="B47" s="954"/>
      <c r="C47" s="954"/>
      <c r="D47" s="954"/>
      <c r="E47" s="954"/>
      <c r="F47" s="954"/>
      <c r="G47" s="954"/>
      <c r="H47" s="954"/>
      <c r="I47" s="954"/>
      <c r="J47" s="954"/>
      <c r="K47" s="954"/>
      <c r="L47" s="954"/>
      <c r="M47" s="954"/>
      <c r="N47" s="954"/>
      <c r="O47" s="954"/>
      <c r="P47" s="954"/>
      <c r="Q47" s="954"/>
      <c r="R47" s="954"/>
      <c r="S47" s="954"/>
      <c r="T47" s="951"/>
      <c r="U47" s="951"/>
      <c r="V47" s="951"/>
      <c r="W47" s="951"/>
      <c r="X47" s="951"/>
      <c r="Y47" s="951"/>
      <c r="Z47" s="24"/>
      <c r="AA47" s="724"/>
      <c r="AB47" s="724"/>
      <c r="AC47" s="724"/>
      <c r="AD47" s="724"/>
      <c r="AE47" s="725"/>
      <c r="AF47" s="725"/>
      <c r="AG47" s="725"/>
      <c r="AH47" s="725"/>
      <c r="AI47" s="725"/>
      <c r="AJ47" s="725"/>
      <c r="AK47" s="725"/>
      <c r="AL47" s="725"/>
      <c r="AM47" s="725"/>
      <c r="AN47" s="725"/>
      <c r="AO47" s="725"/>
      <c r="AP47" s="724"/>
      <c r="AQ47" s="724"/>
      <c r="AR47" s="724"/>
      <c r="AS47" s="724"/>
      <c r="AT47" s="724"/>
      <c r="AU47" s="724"/>
      <c r="AV47" s="724"/>
      <c r="AW47" s="724"/>
      <c r="AX47" s="724"/>
      <c r="AY47" s="724"/>
      <c r="AZ47" s="724"/>
      <c r="BA47" s="724"/>
      <c r="BB47" s="724"/>
      <c r="BC47" s="725"/>
      <c r="BD47" s="725"/>
    </row>
    <row r="48" spans="1:57" ht="15" customHeight="1">
      <c r="A48" s="24"/>
      <c r="B48" s="954"/>
      <c r="C48" s="954"/>
      <c r="D48" s="954"/>
      <c r="E48" s="954"/>
      <c r="F48" s="954"/>
      <c r="G48" s="954"/>
      <c r="H48" s="954"/>
      <c r="I48" s="954"/>
      <c r="J48" s="954"/>
      <c r="K48" s="954"/>
      <c r="L48" s="954"/>
      <c r="M48" s="954"/>
      <c r="N48" s="954"/>
      <c r="O48" s="954"/>
      <c r="P48" s="954"/>
      <c r="Q48" s="954"/>
      <c r="R48" s="954"/>
      <c r="S48" s="954"/>
      <c r="T48" s="951"/>
      <c r="U48" s="951"/>
      <c r="V48" s="951"/>
      <c r="W48" s="951"/>
      <c r="X48" s="951"/>
      <c r="Y48" s="951"/>
      <c r="Z48" s="24"/>
      <c r="AA48" s="724"/>
      <c r="AB48" s="724"/>
      <c r="AC48" s="724"/>
      <c r="AD48" s="724"/>
      <c r="AE48" s="725"/>
      <c r="AF48" s="725"/>
      <c r="AG48" s="725"/>
      <c r="AH48" s="725"/>
      <c r="AI48" s="725"/>
      <c r="AJ48" s="725"/>
      <c r="AK48" s="725"/>
      <c r="AL48" s="725"/>
      <c r="AM48" s="725"/>
      <c r="AN48" s="725"/>
      <c r="AO48" s="725"/>
      <c r="AP48" s="724"/>
      <c r="AQ48" s="724"/>
      <c r="AR48" s="724"/>
      <c r="AS48" s="724"/>
      <c r="AT48" s="724"/>
      <c r="AU48" s="724"/>
      <c r="AV48" s="724"/>
      <c r="AW48" s="724"/>
      <c r="AX48" s="724"/>
      <c r="AY48" s="724"/>
      <c r="AZ48" s="724"/>
      <c r="BA48" s="724"/>
      <c r="BB48" s="724"/>
      <c r="BC48" s="725"/>
      <c r="BD48" s="725"/>
    </row>
    <row r="49" spans="1:57">
      <c r="A49" s="24"/>
      <c r="B49" s="954"/>
      <c r="C49" s="954"/>
      <c r="D49" s="954"/>
      <c r="E49" s="954"/>
      <c r="F49" s="954"/>
      <c r="G49" s="954"/>
      <c r="H49" s="954"/>
      <c r="I49" s="954"/>
      <c r="J49" s="954"/>
      <c r="K49" s="954"/>
      <c r="L49" s="954"/>
      <c r="M49" s="954"/>
      <c r="N49" s="954"/>
      <c r="O49" s="954"/>
      <c r="P49" s="954"/>
      <c r="Q49" s="954"/>
      <c r="R49" s="954"/>
      <c r="S49" s="954"/>
      <c r="T49" s="949"/>
      <c r="U49" s="24"/>
      <c r="V49" s="24"/>
      <c r="W49" s="24"/>
      <c r="X49" s="24"/>
      <c r="Y49" s="24"/>
      <c r="Z49" s="24"/>
      <c r="AA49" s="724"/>
      <c r="AB49" s="724"/>
      <c r="AC49" s="724"/>
      <c r="AD49" s="724"/>
      <c r="AE49" s="724"/>
      <c r="AF49" s="725"/>
      <c r="AG49" s="725"/>
      <c r="AH49" s="725"/>
      <c r="AI49" s="725"/>
      <c r="AJ49" s="725"/>
      <c r="AK49" s="725"/>
      <c r="AL49" s="725"/>
      <c r="AM49" s="725"/>
      <c r="AN49" s="725"/>
      <c r="AO49" s="725"/>
      <c r="AP49" s="725"/>
      <c r="AQ49" s="724"/>
      <c r="AR49" s="724"/>
      <c r="AS49" s="724"/>
      <c r="AT49" s="724"/>
      <c r="AU49" s="724"/>
      <c r="AV49" s="724"/>
      <c r="AW49" s="724"/>
      <c r="AX49" s="724"/>
      <c r="AY49" s="724"/>
      <c r="AZ49" s="724"/>
      <c r="BA49" s="724"/>
      <c r="BB49" s="724"/>
      <c r="BC49" s="724"/>
      <c r="BD49" s="725"/>
      <c r="BE49" s="725"/>
    </row>
    <row r="50" spans="1:57" ht="15" customHeight="1">
      <c r="A50" s="24"/>
      <c r="B50" s="954"/>
      <c r="C50" s="954"/>
      <c r="D50" s="954"/>
      <c r="E50" s="954"/>
      <c r="F50" s="954"/>
      <c r="G50" s="954"/>
      <c r="H50" s="954"/>
      <c r="I50" s="954"/>
      <c r="J50" s="954"/>
      <c r="K50" s="954"/>
      <c r="L50" s="954"/>
      <c r="M50" s="954"/>
      <c r="N50" s="954"/>
      <c r="O50" s="954"/>
      <c r="P50" s="954"/>
      <c r="Q50" s="954"/>
      <c r="R50" s="954"/>
      <c r="S50" s="954"/>
      <c r="T50" s="951"/>
      <c r="U50" s="951"/>
      <c r="V50" s="951"/>
      <c r="W50" s="951"/>
      <c r="X50" s="951"/>
      <c r="Y50" s="951"/>
      <c r="Z50" s="951"/>
      <c r="AA50" s="724"/>
      <c r="AB50" s="724"/>
      <c r="AC50" s="724"/>
      <c r="AD50" s="724"/>
      <c r="AE50" s="724"/>
      <c r="AF50" s="725"/>
      <c r="AG50" s="725"/>
      <c r="AH50" s="725"/>
      <c r="AI50" s="725"/>
      <c r="AJ50" s="725"/>
      <c r="AK50" s="725"/>
      <c r="AL50" s="725"/>
      <c r="AM50" s="725"/>
      <c r="AN50" s="725"/>
      <c r="AO50" s="725"/>
      <c r="AP50" s="725"/>
      <c r="AQ50" s="724"/>
      <c r="AR50" s="724"/>
      <c r="AS50" s="724"/>
      <c r="AT50" s="724"/>
      <c r="AU50" s="724"/>
      <c r="AV50" s="724"/>
      <c r="AW50" s="724"/>
      <c r="AX50" s="724"/>
      <c r="AY50" s="724"/>
      <c r="AZ50" s="724"/>
      <c r="BA50" s="724"/>
      <c r="BB50" s="724"/>
      <c r="BC50" s="724"/>
      <c r="BD50" s="725"/>
      <c r="BE50" s="725"/>
    </row>
    <row r="51" spans="1:57">
      <c r="A51" s="24"/>
      <c r="B51" s="954"/>
      <c r="C51" s="954"/>
      <c r="D51" s="954"/>
      <c r="E51" s="954"/>
      <c r="F51" s="954"/>
      <c r="G51" s="954"/>
      <c r="H51" s="954"/>
      <c r="I51" s="954"/>
      <c r="J51" s="954"/>
      <c r="K51" s="954"/>
      <c r="L51" s="954"/>
      <c r="M51" s="954"/>
      <c r="N51" s="954"/>
      <c r="O51" s="954"/>
      <c r="P51" s="954"/>
      <c r="Q51" s="954"/>
      <c r="R51" s="954"/>
      <c r="S51" s="954"/>
      <c r="T51" s="951"/>
      <c r="U51" s="951"/>
      <c r="V51" s="951"/>
      <c r="W51" s="951"/>
      <c r="X51" s="951"/>
      <c r="Y51" s="951"/>
      <c r="Z51" s="951"/>
      <c r="AA51" s="724"/>
      <c r="AB51" s="724"/>
      <c r="AC51" s="724"/>
      <c r="AD51" s="724"/>
      <c r="AE51" s="724"/>
      <c r="AF51" s="725"/>
      <c r="AG51" s="725"/>
      <c r="AH51" s="725"/>
      <c r="AI51" s="725"/>
      <c r="AJ51" s="725"/>
      <c r="AK51" s="725"/>
      <c r="AL51" s="725"/>
      <c r="AM51" s="725"/>
      <c r="AN51" s="725"/>
      <c r="AO51" s="725"/>
      <c r="AP51" s="725"/>
      <c r="AQ51" s="724"/>
      <c r="AR51" s="724"/>
      <c r="AS51" s="724"/>
      <c r="AT51" s="724"/>
      <c r="AU51" s="724"/>
      <c r="AV51" s="724"/>
      <c r="AW51" s="724"/>
      <c r="AX51" s="724"/>
      <c r="AY51" s="724"/>
      <c r="AZ51" s="724"/>
      <c r="BA51" s="724"/>
      <c r="BB51" s="724"/>
      <c r="BC51" s="724"/>
      <c r="BD51" s="725"/>
      <c r="BE51" s="725"/>
    </row>
    <row r="52" spans="1:57" ht="15" customHeight="1">
      <c r="A52" s="24"/>
      <c r="B52" s="954"/>
      <c r="C52" s="954"/>
      <c r="D52" s="954"/>
      <c r="E52" s="954"/>
      <c r="F52" s="954"/>
      <c r="G52" s="954"/>
      <c r="H52" s="954"/>
      <c r="I52" s="954"/>
      <c r="J52" s="954"/>
      <c r="K52" s="954"/>
      <c r="L52" s="954"/>
      <c r="M52" s="954"/>
      <c r="N52" s="954"/>
      <c r="O52" s="954"/>
      <c r="P52" s="954"/>
      <c r="Q52" s="954"/>
      <c r="R52" s="954"/>
      <c r="S52" s="954"/>
      <c r="T52" s="951"/>
      <c r="U52" s="951"/>
      <c r="V52" s="24"/>
      <c r="W52" s="951"/>
      <c r="X52" s="951"/>
      <c r="Y52" s="951"/>
      <c r="Z52" s="951"/>
      <c r="AA52" s="724"/>
      <c r="AB52" s="724"/>
      <c r="AC52" s="724"/>
      <c r="AD52" s="724"/>
      <c r="AE52" s="724"/>
      <c r="AF52" s="725"/>
      <c r="AG52" s="725"/>
      <c r="AH52" s="725"/>
      <c r="AI52" s="725"/>
      <c r="AJ52" s="725"/>
      <c r="AK52" s="725"/>
      <c r="AL52" s="725"/>
      <c r="AM52" s="725"/>
      <c r="AN52" s="725"/>
      <c r="AO52" s="725"/>
      <c r="AP52" s="725"/>
      <c r="AQ52" s="724"/>
      <c r="AR52" s="724"/>
      <c r="AS52" s="724"/>
      <c r="AT52" s="724"/>
      <c r="AU52" s="724"/>
      <c r="AV52" s="724"/>
      <c r="AW52" s="724"/>
      <c r="AX52" s="724"/>
      <c r="AY52" s="724"/>
      <c r="AZ52" s="724"/>
      <c r="BA52" s="724"/>
      <c r="BB52" s="724"/>
      <c r="BC52" s="724"/>
      <c r="BD52" s="725"/>
      <c r="BE52" s="725"/>
    </row>
    <row r="53" spans="1:57">
      <c r="A53" s="24"/>
      <c r="B53" s="954"/>
      <c r="C53" s="954"/>
      <c r="D53" s="954"/>
      <c r="E53" s="954"/>
      <c r="F53" s="954"/>
      <c r="G53" s="954"/>
      <c r="H53" s="954"/>
      <c r="I53" s="954"/>
      <c r="J53" s="954"/>
      <c r="K53" s="954"/>
      <c r="L53" s="954"/>
      <c r="M53" s="954"/>
      <c r="N53" s="954"/>
      <c r="O53" s="954"/>
      <c r="P53" s="954"/>
      <c r="Q53" s="954"/>
      <c r="R53" s="954"/>
      <c r="S53" s="954"/>
      <c r="T53" s="949"/>
      <c r="U53" s="24"/>
      <c r="V53" s="24"/>
      <c r="W53" s="24"/>
      <c r="X53" s="24"/>
      <c r="Y53" s="24"/>
      <c r="Z53" s="24"/>
      <c r="AA53" s="724"/>
      <c r="AB53" s="724"/>
      <c r="AC53" s="724"/>
      <c r="AD53" s="724"/>
      <c r="AE53" s="724"/>
      <c r="AF53" s="725"/>
      <c r="AG53" s="725"/>
      <c r="AH53" s="725"/>
      <c r="AI53" s="725"/>
      <c r="AJ53" s="725"/>
      <c r="AK53" s="725"/>
      <c r="AL53" s="725"/>
      <c r="AM53" s="725"/>
      <c r="AN53" s="725"/>
      <c r="AO53" s="725"/>
      <c r="AP53" s="725"/>
      <c r="AQ53" s="724"/>
      <c r="AR53" s="724"/>
      <c r="AS53" s="724"/>
      <c r="AT53" s="724"/>
      <c r="AU53" s="724"/>
      <c r="AV53" s="724"/>
      <c r="AW53" s="724"/>
      <c r="AX53" s="724"/>
      <c r="AY53" s="724"/>
      <c r="AZ53" s="724"/>
      <c r="BA53" s="724"/>
      <c r="BB53" s="724"/>
      <c r="BC53" s="724"/>
      <c r="BD53" s="725"/>
      <c r="BE53" s="725"/>
    </row>
    <row r="54" spans="1:57">
      <c r="A54" s="24"/>
      <c r="B54" s="954"/>
      <c r="C54" s="954"/>
      <c r="D54" s="954"/>
      <c r="E54" s="954"/>
      <c r="F54" s="954"/>
      <c r="G54" s="954"/>
      <c r="H54" s="954"/>
      <c r="I54" s="954"/>
      <c r="J54" s="954"/>
      <c r="K54" s="954"/>
      <c r="L54" s="954"/>
      <c r="M54" s="954"/>
      <c r="N54" s="954"/>
      <c r="O54" s="954"/>
      <c r="P54" s="954"/>
      <c r="Q54" s="954"/>
      <c r="R54" s="954"/>
      <c r="S54" s="954"/>
      <c r="T54" s="951"/>
      <c r="U54" s="951"/>
      <c r="V54" s="951"/>
      <c r="W54" s="951"/>
      <c r="X54" s="951"/>
      <c r="Y54" s="951"/>
      <c r="Z54" s="951"/>
      <c r="AA54" s="731"/>
      <c r="AB54" s="731"/>
      <c r="AC54" s="724"/>
      <c r="AD54" s="724"/>
      <c r="AE54" s="724"/>
      <c r="AF54" s="725"/>
      <c r="AG54" s="725"/>
      <c r="AH54" s="725"/>
      <c r="AI54" s="725"/>
      <c r="AJ54" s="725"/>
      <c r="AK54" s="725"/>
      <c r="AL54" s="725"/>
      <c r="AM54" s="725"/>
      <c r="AN54" s="725"/>
      <c r="AO54" s="725"/>
      <c r="AP54" s="725"/>
      <c r="AQ54" s="724"/>
      <c r="AR54" s="724"/>
      <c r="AS54" s="724"/>
      <c r="AT54" s="724"/>
      <c r="AU54" s="724"/>
      <c r="AV54" s="724"/>
      <c r="AW54" s="724"/>
      <c r="AX54" s="724"/>
      <c r="AY54" s="724"/>
      <c r="AZ54" s="724"/>
      <c r="BA54" s="724"/>
      <c r="BB54" s="724"/>
      <c r="BC54" s="724"/>
      <c r="BD54" s="725"/>
      <c r="BE54" s="725"/>
    </row>
    <row r="55" spans="1:57">
      <c r="A55" s="24"/>
      <c r="B55" s="954"/>
      <c r="C55" s="954"/>
      <c r="D55" s="954"/>
      <c r="E55" s="954"/>
      <c r="F55" s="954"/>
      <c r="G55" s="954"/>
      <c r="H55" s="954"/>
      <c r="I55" s="954"/>
      <c r="J55" s="954"/>
      <c r="K55" s="954"/>
      <c r="L55" s="954"/>
      <c r="M55" s="954"/>
      <c r="N55" s="954"/>
      <c r="O55" s="954"/>
      <c r="P55" s="954"/>
      <c r="Q55" s="954"/>
      <c r="R55" s="954"/>
      <c r="S55" s="954"/>
      <c r="T55" s="951"/>
      <c r="U55" s="951"/>
      <c r="V55" s="951"/>
      <c r="W55" s="951"/>
      <c r="X55" s="951"/>
      <c r="Y55" s="951"/>
      <c r="Z55" s="951"/>
      <c r="AA55" s="731"/>
      <c r="AB55" s="731"/>
      <c r="AC55" s="724"/>
      <c r="AD55" s="724"/>
      <c r="AE55" s="724"/>
      <c r="AF55" s="725"/>
      <c r="AG55" s="725"/>
      <c r="AH55" s="725"/>
      <c r="AI55" s="725"/>
      <c r="AJ55" s="725"/>
      <c r="AK55" s="725"/>
      <c r="AL55" s="725"/>
      <c r="AM55" s="725"/>
      <c r="AN55" s="725"/>
      <c r="AO55" s="725"/>
      <c r="AP55" s="725"/>
      <c r="AQ55" s="724"/>
      <c r="AR55" s="724"/>
      <c r="AS55" s="724"/>
      <c r="AT55" s="724"/>
      <c r="AU55" s="724"/>
      <c r="AV55" s="724"/>
      <c r="AW55" s="724"/>
      <c r="AX55" s="724"/>
      <c r="AY55" s="724"/>
      <c r="AZ55" s="724"/>
      <c r="BA55" s="724"/>
      <c r="BB55" s="724"/>
      <c r="BC55" s="724"/>
      <c r="BD55" s="725"/>
      <c r="BE55" s="725"/>
    </row>
    <row r="56" spans="1:57">
      <c r="A56" s="24"/>
      <c r="B56" s="954"/>
      <c r="C56" s="954"/>
      <c r="D56" s="954"/>
      <c r="E56" s="954"/>
      <c r="F56" s="954"/>
      <c r="G56" s="954"/>
      <c r="H56" s="954"/>
      <c r="I56" s="954"/>
      <c r="J56" s="954"/>
      <c r="K56" s="954"/>
      <c r="L56" s="954"/>
      <c r="M56" s="954"/>
      <c r="N56" s="954"/>
      <c r="O56" s="954"/>
      <c r="P56" s="954"/>
      <c r="Q56" s="954"/>
      <c r="R56" s="954"/>
      <c r="S56" s="954"/>
      <c r="T56" s="951"/>
      <c r="U56" s="951"/>
      <c r="V56" s="951"/>
      <c r="W56" s="951"/>
      <c r="X56" s="951"/>
      <c r="Y56" s="951"/>
      <c r="Z56" s="951"/>
      <c r="AC56" s="724"/>
      <c r="AD56" s="724"/>
      <c r="AE56" s="724"/>
      <c r="AF56" s="725"/>
      <c r="AG56" s="725"/>
      <c r="AH56" s="725"/>
      <c r="AQ56" s="724"/>
      <c r="AR56" s="724"/>
      <c r="AS56" s="724"/>
      <c r="AT56" s="724"/>
      <c r="AU56" s="724"/>
      <c r="AV56" s="724"/>
      <c r="AW56" s="724"/>
      <c r="AX56" s="724"/>
      <c r="AY56" s="724"/>
      <c r="AZ56" s="724"/>
      <c r="BA56" s="724"/>
      <c r="BB56" s="724"/>
      <c r="BC56" s="724"/>
    </row>
    <row r="57" spans="1:57">
      <c r="A57" s="24"/>
      <c r="B57" s="954"/>
      <c r="C57" s="954"/>
      <c r="D57" s="954"/>
      <c r="E57" s="954"/>
      <c r="F57" s="954"/>
      <c r="G57" s="954"/>
      <c r="H57" s="954"/>
      <c r="I57" s="954"/>
      <c r="J57" s="954"/>
      <c r="K57" s="954"/>
      <c r="L57" s="954"/>
      <c r="M57" s="954"/>
      <c r="N57" s="954"/>
      <c r="O57" s="954"/>
      <c r="P57" s="954"/>
      <c r="Q57" s="954"/>
      <c r="R57" s="954"/>
      <c r="S57" s="954"/>
      <c r="T57" s="949"/>
      <c r="U57" s="24"/>
      <c r="V57" s="24"/>
      <c r="W57" s="951"/>
      <c r="X57" s="951"/>
      <c r="Y57" s="24"/>
      <c r="Z57" s="24"/>
      <c r="AC57" s="724"/>
      <c r="AD57" s="724"/>
      <c r="AE57" s="724"/>
      <c r="AF57" s="725"/>
      <c r="AG57" s="725"/>
      <c r="AH57" s="725"/>
      <c r="AI57" s="724"/>
      <c r="AJ57" s="724"/>
      <c r="AK57" s="724"/>
      <c r="AL57" s="724"/>
      <c r="AM57" s="724"/>
      <c r="AN57" s="724"/>
      <c r="AO57" s="724"/>
      <c r="AP57" s="724"/>
      <c r="AQ57" s="724"/>
      <c r="AR57" s="724"/>
      <c r="AS57" s="724"/>
      <c r="AT57" s="724"/>
      <c r="AU57" s="724"/>
      <c r="AV57" s="724"/>
      <c r="AW57" s="724"/>
      <c r="AX57" s="724"/>
      <c r="AY57" s="724"/>
      <c r="AZ57" s="724"/>
      <c r="BA57" s="724"/>
      <c r="BB57" s="724"/>
      <c r="BC57" s="724"/>
    </row>
    <row r="58" spans="1:57">
      <c r="A58" s="24"/>
      <c r="B58" s="954"/>
      <c r="C58" s="954"/>
      <c r="D58" s="954"/>
      <c r="E58" s="954"/>
      <c r="F58" s="954"/>
      <c r="G58" s="954"/>
      <c r="H58" s="954"/>
      <c r="I58" s="954"/>
      <c r="J58" s="954"/>
      <c r="K58" s="954"/>
      <c r="L58" s="954"/>
      <c r="M58" s="954"/>
      <c r="N58" s="954"/>
      <c r="O58" s="954"/>
      <c r="P58" s="954"/>
      <c r="Q58" s="954"/>
      <c r="R58" s="954"/>
      <c r="S58" s="954"/>
      <c r="T58" s="951"/>
      <c r="U58" s="951"/>
      <c r="V58" s="951"/>
      <c r="W58" s="24"/>
      <c r="X58" s="24"/>
      <c r="Y58" s="951"/>
      <c r="Z58" s="951"/>
      <c r="AC58" s="724"/>
      <c r="AD58" s="724"/>
      <c r="AE58" s="724"/>
      <c r="AF58" s="725"/>
      <c r="AG58" s="725"/>
      <c r="AH58" s="725"/>
      <c r="AI58" s="724"/>
      <c r="AJ58" s="724"/>
      <c r="AK58" s="724"/>
      <c r="AL58" s="724"/>
      <c r="AM58" s="724"/>
      <c r="AN58" s="724"/>
      <c r="AO58" s="724"/>
      <c r="AP58" s="724"/>
      <c r="AQ58" s="724"/>
      <c r="AR58" s="724"/>
      <c r="AS58" s="724"/>
      <c r="AT58" s="724"/>
      <c r="AU58" s="724"/>
      <c r="AV58" s="724"/>
      <c r="AW58" s="724"/>
      <c r="AX58" s="724"/>
      <c r="AY58" s="724"/>
      <c r="AZ58" s="724"/>
      <c r="BA58" s="724"/>
      <c r="BB58" s="724"/>
      <c r="BC58" s="724"/>
    </row>
    <row r="59" spans="1:57">
      <c r="A59" s="24"/>
      <c r="B59" s="954"/>
      <c r="C59" s="954"/>
      <c r="D59" s="954"/>
      <c r="E59" s="954"/>
      <c r="F59" s="954"/>
      <c r="G59" s="954"/>
      <c r="H59" s="954"/>
      <c r="I59" s="954"/>
      <c r="J59" s="954"/>
      <c r="K59" s="954"/>
      <c r="L59" s="954"/>
      <c r="M59" s="954"/>
      <c r="N59" s="954"/>
      <c r="O59" s="954"/>
      <c r="P59" s="954"/>
      <c r="Q59" s="954"/>
      <c r="R59" s="954"/>
      <c r="S59" s="954"/>
      <c r="T59" s="951"/>
      <c r="U59" s="951"/>
      <c r="V59" s="951"/>
      <c r="W59" s="24"/>
      <c r="X59" s="24"/>
      <c r="Y59" s="951"/>
      <c r="Z59" s="951"/>
      <c r="AC59" s="724"/>
      <c r="AD59" s="724"/>
      <c r="AE59" s="724"/>
      <c r="AF59" s="725"/>
      <c r="AG59" s="725"/>
      <c r="AH59" s="725"/>
      <c r="AI59" s="724"/>
      <c r="AJ59" s="724"/>
      <c r="AK59" s="724"/>
      <c r="AL59" s="724"/>
      <c r="AM59" s="724"/>
      <c r="AN59" s="724"/>
      <c r="AO59" s="724"/>
      <c r="AP59" s="724"/>
      <c r="AQ59" s="724"/>
      <c r="AR59" s="724"/>
      <c r="AS59" s="724"/>
      <c r="AT59" s="724"/>
      <c r="AU59" s="724"/>
      <c r="AV59" s="724"/>
      <c r="AW59" s="724"/>
      <c r="AX59" s="724"/>
      <c r="AY59" s="724"/>
      <c r="AZ59" s="724"/>
      <c r="BA59" s="724"/>
      <c r="BB59" s="724"/>
      <c r="BC59" s="724"/>
    </row>
    <row r="60" spans="1:57">
      <c r="A60" s="24"/>
      <c r="B60" s="954"/>
      <c r="C60" s="954"/>
      <c r="D60" s="954"/>
      <c r="E60" s="954"/>
      <c r="F60" s="954"/>
      <c r="G60" s="954"/>
      <c r="H60" s="954"/>
      <c r="I60" s="954"/>
      <c r="J60" s="954"/>
      <c r="K60" s="954"/>
      <c r="L60" s="954"/>
      <c r="M60" s="954"/>
      <c r="N60" s="954"/>
      <c r="O60" s="954"/>
      <c r="P60" s="954"/>
      <c r="Q60" s="954"/>
      <c r="R60" s="954"/>
      <c r="S60" s="954"/>
      <c r="T60" s="951"/>
      <c r="U60" s="951"/>
      <c r="V60" s="24"/>
      <c r="W60" s="24"/>
      <c r="X60" s="24"/>
      <c r="Y60" s="24"/>
      <c r="Z60" s="951"/>
      <c r="AC60" s="724"/>
      <c r="AD60" s="724"/>
      <c r="AE60" s="724"/>
      <c r="AF60" s="725"/>
      <c r="AG60" s="725"/>
      <c r="AH60" s="725"/>
      <c r="AI60" s="724"/>
      <c r="AJ60" s="724"/>
      <c r="AK60" s="724"/>
      <c r="AL60" s="724"/>
      <c r="AM60" s="724"/>
      <c r="AN60" s="724"/>
      <c r="AO60" s="724"/>
      <c r="AP60" s="724"/>
      <c r="AQ60" s="724"/>
      <c r="AR60" s="724"/>
      <c r="AS60" s="724"/>
      <c r="AT60" s="724"/>
      <c r="AU60" s="724"/>
      <c r="AV60" s="724"/>
      <c r="AW60" s="724"/>
      <c r="AX60" s="724"/>
      <c r="AY60" s="724"/>
      <c r="AZ60" s="724"/>
      <c r="BA60" s="724"/>
      <c r="BB60" s="724"/>
      <c r="BC60" s="724"/>
    </row>
    <row r="61" spans="1:57">
      <c r="A61" s="24"/>
      <c r="B61" s="954"/>
      <c r="C61" s="954"/>
      <c r="D61" s="954"/>
      <c r="E61" s="954"/>
      <c r="F61" s="954"/>
      <c r="G61" s="954"/>
      <c r="H61" s="954"/>
      <c r="I61" s="954"/>
      <c r="J61" s="954"/>
      <c r="K61" s="954"/>
      <c r="L61" s="954"/>
      <c r="M61" s="954"/>
      <c r="N61" s="954"/>
      <c r="O61" s="954"/>
      <c r="P61" s="954"/>
      <c r="Q61" s="954"/>
      <c r="R61" s="954"/>
      <c r="S61" s="954"/>
      <c r="T61" s="954"/>
      <c r="U61" s="954"/>
      <c r="V61" s="954"/>
      <c r="W61" s="954"/>
      <c r="X61" s="954"/>
      <c r="Y61" s="954"/>
      <c r="Z61" s="24"/>
      <c r="AC61" s="724"/>
      <c r="AD61" s="724"/>
      <c r="AE61" s="724"/>
      <c r="AF61" s="725"/>
      <c r="AG61" s="725"/>
      <c r="AH61" s="725"/>
      <c r="AI61" s="724"/>
      <c r="AJ61" s="724"/>
      <c r="AK61" s="724"/>
      <c r="AL61" s="724"/>
      <c r="AM61" s="724"/>
      <c r="AN61" s="724"/>
      <c r="AO61" s="724"/>
      <c r="AP61" s="724"/>
      <c r="AQ61" s="724"/>
      <c r="AR61" s="724"/>
      <c r="AS61" s="724"/>
      <c r="AT61" s="724"/>
      <c r="AU61" s="724"/>
      <c r="AV61" s="724"/>
      <c r="AW61" s="724"/>
      <c r="AX61" s="724"/>
      <c r="AY61" s="724"/>
      <c r="AZ61" s="724"/>
      <c r="BA61" s="724"/>
      <c r="BB61" s="724"/>
      <c r="BC61" s="724"/>
    </row>
    <row r="62" spans="1:57">
      <c r="A62" s="24"/>
      <c r="B62" s="954"/>
      <c r="C62" s="954"/>
      <c r="D62" s="954"/>
      <c r="E62" s="954"/>
      <c r="F62" s="954"/>
      <c r="G62" s="954"/>
      <c r="H62" s="954"/>
      <c r="I62" s="954"/>
      <c r="J62" s="954"/>
      <c r="K62" s="954"/>
      <c r="L62" s="954"/>
      <c r="M62" s="954"/>
      <c r="N62" s="954"/>
      <c r="O62" s="954"/>
      <c r="P62" s="954"/>
      <c r="Q62" s="954"/>
      <c r="R62" s="954"/>
      <c r="S62" s="954"/>
      <c r="T62" s="954"/>
      <c r="U62" s="954"/>
      <c r="V62" s="954"/>
      <c r="W62" s="954"/>
      <c r="X62" s="954"/>
      <c r="Y62" s="954"/>
      <c r="Z62" s="951"/>
      <c r="AC62" s="724"/>
      <c r="AD62" s="724"/>
      <c r="AE62" s="724"/>
      <c r="AF62" s="725"/>
      <c r="AG62" s="725"/>
      <c r="AH62" s="725"/>
      <c r="AI62" s="724"/>
      <c r="AJ62" s="724"/>
      <c r="AK62" s="724"/>
      <c r="AL62" s="724"/>
      <c r="AM62" s="724"/>
      <c r="AN62" s="724"/>
      <c r="AO62" s="724"/>
      <c r="AP62" s="724"/>
      <c r="AQ62" s="724"/>
      <c r="AR62" s="724"/>
      <c r="AS62" s="724"/>
      <c r="AT62" s="724"/>
      <c r="AU62" s="724"/>
      <c r="AV62" s="724"/>
      <c r="AW62" s="724"/>
      <c r="AX62" s="724"/>
      <c r="AY62" s="724"/>
      <c r="AZ62" s="724"/>
      <c r="BA62" s="724"/>
      <c r="BB62" s="724"/>
      <c r="BC62" s="724"/>
    </row>
    <row r="63" spans="1:57">
      <c r="A63" s="24"/>
      <c r="Z63" s="951"/>
      <c r="AC63" s="724"/>
      <c r="AD63" s="724"/>
      <c r="AE63" s="724"/>
      <c r="AF63" s="725"/>
      <c r="AG63" s="725"/>
      <c r="AH63" s="725"/>
      <c r="AI63" s="724"/>
      <c r="AJ63" s="724"/>
      <c r="AK63" s="724"/>
      <c r="AL63" s="724"/>
      <c r="AM63" s="724"/>
      <c r="AN63" s="724"/>
      <c r="AO63" s="724"/>
      <c r="AP63" s="724"/>
      <c r="AQ63" s="724"/>
      <c r="AR63" s="724"/>
      <c r="AS63" s="724"/>
      <c r="AT63" s="724"/>
      <c r="AU63" s="724"/>
      <c r="AV63" s="724"/>
      <c r="AW63" s="724"/>
      <c r="AX63" s="724"/>
      <c r="AY63" s="724"/>
      <c r="AZ63" s="724"/>
      <c r="BA63" s="724"/>
      <c r="BB63" s="724"/>
      <c r="BC63" s="724"/>
    </row>
    <row r="64" spans="1:57">
      <c r="Z64" s="24"/>
      <c r="AC64" s="724"/>
      <c r="AD64" s="724"/>
      <c r="AE64" s="724"/>
      <c r="AF64" s="725"/>
      <c r="AG64" s="725"/>
      <c r="AH64" s="725"/>
      <c r="AI64" s="724"/>
      <c r="AJ64" s="724"/>
      <c r="AK64" s="724"/>
      <c r="AL64" s="724"/>
      <c r="AM64" s="724"/>
      <c r="AN64" s="724"/>
      <c r="AO64" s="724"/>
      <c r="AP64" s="724"/>
      <c r="AQ64" s="724"/>
      <c r="AR64" s="724"/>
      <c r="AS64" s="724"/>
      <c r="AT64" s="724"/>
      <c r="AU64" s="724"/>
      <c r="AV64" s="724"/>
      <c r="AW64" s="724"/>
      <c r="AX64" s="724"/>
      <c r="AY64" s="724"/>
      <c r="AZ64" s="724"/>
      <c r="BA64" s="724"/>
      <c r="BB64" s="724"/>
      <c r="BC64" s="724"/>
    </row>
    <row r="65" spans="29:55">
      <c r="AC65" s="724"/>
      <c r="AD65" s="724"/>
      <c r="AE65" s="724"/>
      <c r="AF65" s="725"/>
      <c r="AG65" s="725"/>
      <c r="AH65" s="725"/>
      <c r="AI65" s="724"/>
      <c r="AJ65" s="724"/>
      <c r="AK65" s="724"/>
      <c r="AL65" s="724"/>
      <c r="AM65" s="724"/>
      <c r="AN65" s="724"/>
      <c r="AO65" s="724"/>
      <c r="AP65" s="724"/>
      <c r="AQ65" s="724"/>
      <c r="AR65" s="724"/>
      <c r="AS65" s="724"/>
      <c r="AT65" s="724"/>
      <c r="AU65" s="724"/>
      <c r="AV65" s="724"/>
      <c r="AW65" s="724"/>
      <c r="AX65" s="724"/>
      <c r="AY65" s="724"/>
      <c r="AZ65" s="724"/>
      <c r="BA65" s="724"/>
      <c r="BB65" s="724"/>
      <c r="BC65" s="724"/>
    </row>
    <row r="66" spans="29:55">
      <c r="AC66" s="724"/>
      <c r="AD66" s="724"/>
      <c r="AE66" s="724"/>
      <c r="AF66" s="725"/>
      <c r="AG66" s="725"/>
      <c r="AH66" s="725"/>
      <c r="AI66" s="724"/>
      <c r="AJ66" s="724"/>
      <c r="AK66" s="724"/>
      <c r="AL66" s="724"/>
      <c r="AM66" s="724"/>
      <c r="AN66" s="724"/>
      <c r="AO66" s="724"/>
      <c r="AP66" s="724"/>
      <c r="AQ66" s="724"/>
      <c r="AR66" s="724"/>
      <c r="AS66" s="724"/>
      <c r="AT66" s="724"/>
      <c r="AU66" s="724"/>
      <c r="AV66" s="724"/>
      <c r="AW66" s="724"/>
      <c r="AX66" s="724"/>
      <c r="AY66" s="724"/>
      <c r="AZ66" s="724"/>
      <c r="BA66" s="724"/>
      <c r="BB66" s="724"/>
      <c r="BC66" s="724"/>
    </row>
    <row r="67" spans="29:55">
      <c r="AF67" s="725"/>
      <c r="AG67" s="725"/>
      <c r="AH67" s="725"/>
      <c r="AI67" s="725"/>
      <c r="AJ67" s="725"/>
      <c r="AK67" s="725"/>
      <c r="AL67" s="725"/>
      <c r="AM67" s="725"/>
      <c r="AN67" s="725"/>
      <c r="AO67" s="725"/>
      <c r="AP67" s="725"/>
      <c r="AQ67" s="725"/>
      <c r="AR67" s="725"/>
      <c r="AS67" s="725"/>
      <c r="AT67" s="725"/>
      <c r="AU67" s="725"/>
      <c r="AV67" s="725"/>
      <c r="AW67" s="725"/>
      <c r="AX67" s="725"/>
      <c r="AY67" s="725"/>
      <c r="AZ67" s="725"/>
      <c r="BA67" s="725"/>
      <c r="BB67" s="725"/>
      <c r="BC67" s="725"/>
    </row>
  </sheetData>
  <mergeCells count="12">
    <mergeCell ref="B21:E21"/>
    <mergeCell ref="B22:E22"/>
    <mergeCell ref="G3:I3"/>
    <mergeCell ref="D4:F4"/>
    <mergeCell ref="B13:S14"/>
    <mergeCell ref="B16:S17"/>
    <mergeCell ref="O4:R4"/>
    <mergeCell ref="O5:S5"/>
    <mergeCell ref="B9:D9"/>
    <mergeCell ref="H9:J9"/>
    <mergeCell ref="N9:P9"/>
    <mergeCell ref="B20:E20"/>
  </mergeCells>
  <conditionalFormatting sqref="G4:K4">
    <cfRule type="expression" dxfId="10" priority="1">
      <formula>#REF!="Ristiverinen"</formula>
    </cfRule>
  </conditionalFormatting>
  <pageMargins left="0.25" right="0.25" top="0.75" bottom="0.75" header="0.3" footer="0.3"/>
  <pageSetup paperSize="9" scale="92" orientation="portrait" r:id="rId1"/>
  <drawing r:id="rId2"/>
  <extLst>
    <ext xmlns:x14="http://schemas.microsoft.com/office/spreadsheetml/2009/9/main" uri="{CCE6A557-97BC-4b89-ADB6-D9C93CAAB3DF}">
      <x14:dataValidations xmlns:xm="http://schemas.microsoft.com/office/excel/2006/main" count="9">
        <x14:dataValidation type="list" allowBlank="1" showInputMessage="1" showErrorMessage="1" xr:uid="{823CAE47-4221-43D8-BD6E-765A76113C68}">
          <x14:formula1>
            <xm:f>'Hahmonluonnin askeleet'!$L$42:$L$49</xm:f>
          </x14:formula1>
          <xm:sqref>B20:B22</xm:sqref>
        </x14:dataValidation>
        <x14:dataValidation type="list" allowBlank="1" showInputMessage="1" showErrorMessage="1" xr:uid="{5F91CAA7-3554-4E38-88C4-441D194FD57E}">
          <x14:formula1>
            <xm:f>Iltasatu_taulukot!$L$3:$L$14</xm:f>
          </x14:formula1>
          <xm:sqref>H9 N9 B9</xm:sqref>
        </x14:dataValidation>
        <x14:dataValidation type="list" allowBlank="1" showInputMessage="1" showErrorMessage="1" xr:uid="{E91DE9F1-A1EF-441B-AE85-C1803E3741C6}">
          <x14:formula1>
            <xm:f>'Hahmonluonnin askeleet'!$B$18:$B$30</xm:f>
          </x14:formula1>
          <xm:sqref>D4:F4</xm:sqref>
        </x14:dataValidation>
        <x14:dataValidation type="list" allowBlank="1" showInputMessage="1" showErrorMessage="1" xr:uid="{38EE42F0-1A01-4E4F-81E8-A4C9CBA690A7}">
          <x14:formula1>
            <xm:f>'Hahmonluonnin askeleet'!$L$3:$L$10</xm:f>
          </x14:formula1>
          <xm:sqref>G3:I3</xm:sqref>
        </x14:dataValidation>
        <x14:dataValidation type="list" allowBlank="1" showInputMessage="1" showErrorMessage="1" xr:uid="{42A5DF1C-28AB-45E3-A78A-7028A27F00CB}">
          <x14:formula1>
            <xm:f>Iltasatu_taulukot!$M$32:$M$41</xm:f>
          </x14:formula1>
          <xm:sqref>O5:S5</xm:sqref>
        </x14:dataValidation>
        <x14:dataValidation type="list" allowBlank="1" showInputMessage="1" showErrorMessage="1" xr:uid="{0ED5A9A7-F6F8-42BB-968B-D5289ED71047}">
          <x14:formula1>
            <xm:f>Iltasatu_taulukot!$F$39:$F$116</xm:f>
          </x14:formula1>
          <xm:sqref>B13</xm:sqref>
        </x14:dataValidation>
        <x14:dataValidation type="list" allowBlank="1" showInputMessage="1" showErrorMessage="1" xr:uid="{BEE35C06-23D0-416D-9752-B26FB846BF09}">
          <x14:formula1>
            <xm:f>Iltasatu_taulukot!$I$16:$I$19</xm:f>
          </x14:formula1>
          <xm:sqref>O4:R4</xm:sqref>
        </x14:dataValidation>
        <x14:dataValidation type="list" allowBlank="1" showInputMessage="1" showErrorMessage="1" xr:uid="{1C8B7181-745C-410D-BE04-FB2E4AFBCCC4}">
          <x14:formula1>
            <xm:f>Iltasatu_taulukot!$K$3:$K$10</xm:f>
          </x14:formula1>
          <xm:sqref>K5</xm:sqref>
        </x14:dataValidation>
        <x14:dataValidation type="list" allowBlank="1" showInputMessage="1" showErrorMessage="1" xr:uid="{84082030-BADE-4ABF-B531-9ECDCE02E772}">
          <x14:formula1>
            <xm:f>Iltasatu_taulukot!$T$2:$T$4</xm:f>
          </x14:formula1>
          <xm:sqref>S2</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4CDCF-4910-4C14-B946-84935C25AE33}">
  <sheetPr>
    <pageSetUpPr fitToPage="1"/>
  </sheetPr>
  <dimension ref="A1:BK68"/>
  <sheetViews>
    <sheetView zoomScale="110" zoomScaleNormal="110" workbookViewId="0">
      <selection activeCell="U35" sqref="U35:Y35"/>
    </sheetView>
  </sheetViews>
  <sheetFormatPr defaultColWidth="4.44140625" defaultRowHeight="14.4"/>
  <cols>
    <col min="1" max="15" width="4.44140625" style="17"/>
    <col min="16" max="16" width="4.5546875" style="17" customWidth="1"/>
    <col min="17" max="23" width="4.44140625" style="17"/>
    <col min="24" max="24" width="4.33203125" style="11" customWidth="1"/>
    <col min="25" max="28" width="4.44140625" style="17"/>
    <col min="29" max="29" width="5.33203125" style="17" customWidth="1"/>
    <col min="30" max="16384" width="4.44140625" style="17"/>
  </cols>
  <sheetData>
    <row r="1" spans="1:31">
      <c r="A1" s="24"/>
      <c r="B1" s="24"/>
      <c r="C1" s="24"/>
      <c r="D1" s="24"/>
      <c r="E1" s="24"/>
      <c r="F1" s="24"/>
      <c r="G1" s="24"/>
      <c r="H1" s="24"/>
      <c r="I1" s="24"/>
      <c r="J1" s="24"/>
      <c r="K1" s="24"/>
      <c r="L1" s="24"/>
      <c r="M1" s="24"/>
      <c r="N1" s="24"/>
      <c r="O1" s="24"/>
      <c r="P1" s="24"/>
      <c r="Q1" s="24"/>
      <c r="R1" s="24"/>
      <c r="S1" s="24"/>
      <c r="T1" s="24"/>
      <c r="U1" s="24"/>
      <c r="V1" s="24"/>
      <c r="W1" s="728"/>
      <c r="X1" s="729"/>
      <c r="Y1" s="728"/>
      <c r="Z1" s="941"/>
      <c r="AA1" s="259"/>
      <c r="AB1" s="259"/>
      <c r="AC1" s="259"/>
      <c r="AD1" s="259"/>
      <c r="AE1" s="259"/>
    </row>
    <row r="2" spans="1:31">
      <c r="A2" s="24"/>
      <c r="B2" s="366" t="s">
        <v>1290</v>
      </c>
      <c r="C2" s="24"/>
      <c r="D2" s="25" t="s">
        <v>2003</v>
      </c>
      <c r="E2" s="25"/>
      <c r="F2" s="25"/>
      <c r="G2" s="25"/>
      <c r="H2" s="25"/>
      <c r="I2" s="25"/>
      <c r="J2" s="25"/>
      <c r="K2" s="25"/>
      <c r="L2" s="24"/>
      <c r="M2" s="366" t="s">
        <v>516</v>
      </c>
      <c r="N2" s="24"/>
      <c r="O2" s="370">
        <v>18</v>
      </c>
      <c r="P2" s="772" t="str">
        <f>O2&amp;"*"&amp;VLOOKUP(D4,'Hahmonluonnin askeleet'!B17:C30,2)&amp;"="&amp;O2*VLOOKUP(D4,'Hahmonluonnin askeleet'!B17:C30,2)</f>
        <v>18*2=36</v>
      </c>
      <c r="Q2" s="255"/>
      <c r="R2" s="25"/>
      <c r="S2" s="753" t="s">
        <v>1998</v>
      </c>
      <c r="T2" s="24"/>
      <c r="U2" s="24"/>
      <c r="V2" s="24"/>
      <c r="W2" s="728"/>
      <c r="X2" s="728"/>
      <c r="Y2" s="728"/>
      <c r="Z2" s="930"/>
      <c r="AA2" s="25"/>
      <c r="AB2" s="25"/>
      <c r="AC2" s="25"/>
      <c r="AD2" s="25"/>
      <c r="AE2" s="25"/>
    </row>
    <row r="3" spans="1:31">
      <c r="A3" s="24"/>
      <c r="B3" s="366" t="s">
        <v>1291</v>
      </c>
      <c r="C3" s="24"/>
      <c r="D3" s="3" t="s">
        <v>1274</v>
      </c>
      <c r="E3" s="209"/>
      <c r="F3" s="209"/>
      <c r="G3" s="987" t="s">
        <v>162</v>
      </c>
      <c r="H3" s="987"/>
      <c r="I3" s="987"/>
      <c r="J3" s="209"/>
      <c r="K3" s="209"/>
      <c r="L3" s="24"/>
      <c r="M3" s="366" t="s">
        <v>1304</v>
      </c>
      <c r="N3" s="24"/>
      <c r="O3" s="209" t="s">
        <v>2005</v>
      </c>
      <c r="P3" s="209"/>
      <c r="Q3" s="209"/>
      <c r="R3" s="209"/>
      <c r="S3" s="209"/>
      <c r="T3" s="24"/>
      <c r="U3" s="24"/>
      <c r="V3" s="24"/>
      <c r="W3" s="728"/>
      <c r="X3" s="728"/>
      <c r="Y3" s="728"/>
      <c r="Z3" s="930"/>
      <c r="AA3" s="25"/>
      <c r="AB3" s="25"/>
      <c r="AC3" s="25"/>
      <c r="AD3" s="25"/>
      <c r="AE3" s="25"/>
    </row>
    <row r="4" spans="1:31">
      <c r="A4" s="24"/>
      <c r="B4" s="366" t="s">
        <v>165</v>
      </c>
      <c r="C4" s="24"/>
      <c r="D4" s="987" t="s">
        <v>1957</v>
      </c>
      <c r="E4" s="987"/>
      <c r="F4" s="987"/>
      <c r="G4" s="754" t="s">
        <v>2001</v>
      </c>
      <c r="H4" s="752"/>
      <c r="I4" s="693"/>
      <c r="J4" s="693"/>
      <c r="K4" s="693"/>
      <c r="L4" s="24"/>
      <c r="M4" s="366" t="s">
        <v>1297</v>
      </c>
      <c r="N4" s="24"/>
      <c r="O4" s="987" t="s">
        <v>42</v>
      </c>
      <c r="P4" s="987"/>
      <c r="Q4" s="987"/>
      <c r="R4" s="987"/>
      <c r="S4" s="24"/>
      <c r="T4" s="24"/>
      <c r="U4" s="24"/>
      <c r="V4" s="24"/>
      <c r="W4" s="728"/>
      <c r="X4" s="729"/>
      <c r="Y4" s="728"/>
      <c r="Z4" s="930"/>
      <c r="AA4" s="25"/>
      <c r="AB4" s="25"/>
      <c r="AC4" s="25"/>
      <c r="AD4" s="25"/>
      <c r="AE4" s="25"/>
    </row>
    <row r="5" spans="1:31">
      <c r="A5" s="24"/>
      <c r="B5" s="365" t="s">
        <v>1643</v>
      </c>
      <c r="C5" s="24"/>
      <c r="D5" s="209" t="s">
        <v>1960</v>
      </c>
      <c r="E5" s="209"/>
      <c r="F5" s="209"/>
      <c r="G5" s="209" t="s">
        <v>85</v>
      </c>
      <c r="H5" s="751">
        <v>4</v>
      </c>
      <c r="I5" s="751"/>
      <c r="J5" s="751"/>
      <c r="K5" s="751"/>
      <c r="L5" s="24"/>
      <c r="M5" s="366" t="s">
        <v>1305</v>
      </c>
      <c r="N5" s="24"/>
      <c r="O5" s="987" t="s">
        <v>75</v>
      </c>
      <c r="P5" s="987"/>
      <c r="Q5" s="987"/>
      <c r="R5" s="987"/>
      <c r="S5" s="987"/>
      <c r="T5" s="24"/>
      <c r="U5" s="24"/>
      <c r="V5" s="24"/>
      <c r="W5" s="728"/>
      <c r="X5" s="729"/>
      <c r="Y5" s="728"/>
      <c r="Z5" s="930"/>
      <c r="AA5" s="25"/>
      <c r="AB5" s="25"/>
      <c r="AC5" s="25"/>
      <c r="AD5" s="25"/>
      <c r="AE5" s="25"/>
    </row>
    <row r="6" spans="1:31" ht="15" thickBot="1">
      <c r="A6" s="24"/>
      <c r="B6" s="26"/>
      <c r="C6" s="26"/>
      <c r="D6" s="400"/>
      <c r="E6" s="258"/>
      <c r="F6" s="258"/>
      <c r="G6" s="26"/>
      <c r="H6" s="26"/>
      <c r="I6" s="26"/>
      <c r="J6" s="26"/>
      <c r="K6" s="26"/>
      <c r="L6" s="26"/>
      <c r="M6" s="26"/>
      <c r="N6" s="26"/>
      <c r="O6" s="26"/>
      <c r="P6" s="26"/>
      <c r="Q6" s="26"/>
      <c r="R6" s="26"/>
      <c r="S6" s="26"/>
      <c r="T6" s="24"/>
      <c r="Z6" s="930"/>
      <c r="AA6" s="25"/>
      <c r="AB6" s="25"/>
      <c r="AC6" s="25"/>
      <c r="AD6" s="25"/>
      <c r="AE6" s="25"/>
    </row>
    <row r="7" spans="1:31">
      <c r="A7" s="24"/>
      <c r="B7" s="711" t="s">
        <v>82</v>
      </c>
      <c r="C7" s="27"/>
      <c r="D7" s="27"/>
      <c r="E7" s="27"/>
      <c r="F7" s="27"/>
      <c r="G7" s="27"/>
      <c r="H7" s="27"/>
      <c r="I7" s="27"/>
      <c r="J7" s="27"/>
      <c r="K7" s="27"/>
      <c r="L7" s="27"/>
      <c r="M7" s="27"/>
      <c r="N7" s="27"/>
      <c r="O7" s="27"/>
      <c r="P7" s="27"/>
      <c r="Q7" s="27"/>
      <c r="R7" s="27"/>
      <c r="S7" s="712"/>
      <c r="T7" s="24"/>
      <c r="Z7" s="930"/>
      <c r="AA7" s="25"/>
      <c r="AB7" s="25"/>
      <c r="AC7" s="25"/>
      <c r="AD7" s="25"/>
      <c r="AE7" s="25"/>
    </row>
    <row r="8" spans="1:31">
      <c r="A8" s="24"/>
      <c r="B8" s="713" t="s">
        <v>2358</v>
      </c>
      <c r="C8" s="436"/>
      <c r="D8" s="436"/>
      <c r="E8" s="437" t="s">
        <v>1171</v>
      </c>
      <c r="F8" s="437"/>
      <c r="G8" s="714">
        <f>LOOKUP(E8,Iltasatu_taulukot!$K$15:$L$17)</f>
        <v>5</v>
      </c>
      <c r="H8" s="678" t="s">
        <v>2359</v>
      </c>
      <c r="I8" s="436"/>
      <c r="J8" s="436"/>
      <c r="K8" s="437" t="s">
        <v>95</v>
      </c>
      <c r="L8" s="436"/>
      <c r="M8" s="714">
        <f>LOOKUP(K8,Iltasatu_taulukot!$K$15:$L$17)</f>
        <v>3</v>
      </c>
      <c r="N8" s="678" t="s">
        <v>2360</v>
      </c>
      <c r="O8" s="436"/>
      <c r="P8" s="436"/>
      <c r="Q8" s="437" t="s">
        <v>1296</v>
      </c>
      <c r="R8" s="436"/>
      <c r="S8" s="395">
        <f>LOOKUP(Q8,Iltasatu_taulukot!$K$15:$L$17)</f>
        <v>4</v>
      </c>
      <c r="T8" s="24"/>
      <c r="Z8" s="930"/>
      <c r="AA8" s="25"/>
      <c r="AB8" s="25"/>
      <c r="AC8" s="25"/>
      <c r="AD8" s="25"/>
      <c r="AE8" s="25"/>
    </row>
    <row r="9" spans="1:31">
      <c r="A9" s="24"/>
      <c r="B9" s="1003" t="s">
        <v>196</v>
      </c>
      <c r="C9" s="1004"/>
      <c r="D9" s="1004"/>
      <c r="E9" s="436"/>
      <c r="F9" s="678"/>
      <c r="G9" s="672" t="s">
        <v>1337</v>
      </c>
      <c r="H9" s="1004" t="s">
        <v>44</v>
      </c>
      <c r="I9" s="1004"/>
      <c r="J9" s="1004"/>
      <c r="K9" s="436"/>
      <c r="L9" s="436"/>
      <c r="M9" s="672" t="s">
        <v>1337</v>
      </c>
      <c r="N9" s="1004" t="s">
        <v>44</v>
      </c>
      <c r="O9" s="1004"/>
      <c r="P9" s="1004"/>
      <c r="Q9" s="770"/>
      <c r="R9" s="770"/>
      <c r="S9" s="393" t="s">
        <v>1337</v>
      </c>
      <c r="T9" s="24"/>
      <c r="Z9" s="930"/>
      <c r="AA9" s="25"/>
      <c r="AB9" s="25"/>
      <c r="AC9" s="25"/>
      <c r="AD9" s="25"/>
      <c r="AE9" s="25"/>
    </row>
    <row r="10" spans="1:31">
      <c r="A10" s="24"/>
      <c r="B10" s="387" t="s">
        <v>2000</v>
      </c>
      <c r="C10" s="772"/>
      <c r="D10" s="772"/>
      <c r="E10" s="25"/>
      <c r="F10" s="367"/>
      <c r="G10" s="392" t="s">
        <v>1336</v>
      </c>
      <c r="H10" s="772" t="s">
        <v>2002</v>
      </c>
      <c r="I10" s="772"/>
      <c r="J10" s="772"/>
      <c r="K10" s="25"/>
      <c r="L10" s="25"/>
      <c r="M10" s="755" t="s">
        <v>1336</v>
      </c>
      <c r="N10" s="772" t="s">
        <v>1345</v>
      </c>
      <c r="O10" s="772"/>
      <c r="P10" s="772"/>
      <c r="Q10" s="772"/>
      <c r="R10" s="772"/>
      <c r="S10" s="394" t="s">
        <v>1336</v>
      </c>
      <c r="T10" s="24"/>
      <c r="Z10" s="930"/>
      <c r="AA10" s="25"/>
      <c r="AB10" s="25"/>
      <c r="AC10" s="25"/>
      <c r="AD10" s="25"/>
      <c r="AE10" s="25"/>
    </row>
    <row r="11" spans="1:31">
      <c r="A11" s="24"/>
      <c r="B11" s="706" t="str">
        <f>VLOOKUP(G8+Y14,Iltasatu_taulukot!$H$2:$K$11,3)</f>
        <v>legendaarinen</v>
      </c>
      <c r="C11" s="895"/>
      <c r="D11" s="732"/>
      <c r="E11" s="710"/>
      <c r="F11" s="682"/>
      <c r="G11" s="708" t="str">
        <f>"("&amp;VLOOKUP(G8+Y14-1,Iltasatu_taulukot!$H$2:$K$11,3)&amp;", "&amp;VLOOKUP(G8+Y14-2,Iltasatu_taulukot!$H$2:$K$11,3)&amp;")"</f>
        <v>(uskomaton, loistava)</v>
      </c>
      <c r="H11" s="705" t="str">
        <f>VLOOKUP(M8+Y14,Iltasatu_taulukot!$H$2:$K$11,3)</f>
        <v>loistava</v>
      </c>
      <c r="I11" s="896"/>
      <c r="J11" s="732"/>
      <c r="K11" s="675"/>
      <c r="L11" s="682"/>
      <c r="M11" s="707" t="str">
        <f>"("&amp;VLOOKUP(M8+Y14-1,Iltasatu_taulukot!$H$2:$K$11,3)&amp;", "&amp;VLOOKUP(M8+Y14-2,Iltasatu_taulukot!$H$2:$K$11,3)&amp;")"</f>
        <v>(erinomainen, tavallinen)</v>
      </c>
      <c r="N11" s="896" t="str">
        <f>VLOOKUP(S8+Y14,Iltasatu_taulukot!$H$2:$K$11,3)</f>
        <v>uskomaton</v>
      </c>
      <c r="O11" s="896"/>
      <c r="P11" s="732"/>
      <c r="Q11" s="710"/>
      <c r="R11" s="676"/>
      <c r="S11" s="715" t="str">
        <f>"("&amp;VLOOKUP(S8+Y14-1,Iltasatu_taulukot!$H$2:$K$11,3)&amp;", "&amp;VLOOKUP(Y14+S8-2,Iltasatu_taulukot!$H$2:$K$11,3)&amp;")"</f>
        <v>(loistava, erinomainen)</v>
      </c>
      <c r="T11" s="24"/>
      <c r="Z11" s="930"/>
      <c r="AA11" s="25"/>
      <c r="AB11" s="25"/>
      <c r="AC11" s="25"/>
      <c r="AD11" s="25"/>
      <c r="AE11" s="25"/>
    </row>
    <row r="12" spans="1:31">
      <c r="A12" s="24"/>
      <c r="B12" s="716" t="s">
        <v>7</v>
      </c>
      <c r="C12" s="679"/>
      <c r="D12" s="680"/>
      <c r="E12" s="680"/>
      <c r="F12" s="680"/>
      <c r="G12" s="681"/>
      <c r="H12" s="680"/>
      <c r="I12" s="680"/>
      <c r="J12" s="680"/>
      <c r="K12" s="680"/>
      <c r="L12" s="680"/>
      <c r="M12" s="680"/>
      <c r="N12" s="680"/>
      <c r="O12" s="680"/>
      <c r="P12" s="680"/>
      <c r="Q12" s="680"/>
      <c r="R12" s="680"/>
      <c r="S12" s="717"/>
      <c r="T12" s="24"/>
      <c r="Z12" s="941"/>
      <c r="AA12" s="259"/>
      <c r="AB12" s="259"/>
      <c r="AC12" s="259"/>
      <c r="AD12" s="259"/>
      <c r="AE12" s="259"/>
    </row>
    <row r="13" spans="1:31" ht="15" customHeight="1">
      <c r="A13" s="24"/>
      <c r="B13" s="989" t="s">
        <v>1077</v>
      </c>
      <c r="C13" s="990"/>
      <c r="D13" s="990"/>
      <c r="E13" s="990"/>
      <c r="F13" s="990"/>
      <c r="G13" s="990"/>
      <c r="H13" s="990"/>
      <c r="I13" s="990"/>
      <c r="J13" s="990"/>
      <c r="K13" s="990"/>
      <c r="L13" s="990"/>
      <c r="M13" s="990"/>
      <c r="N13" s="990"/>
      <c r="O13" s="990"/>
      <c r="P13" s="990"/>
      <c r="Q13" s="990"/>
      <c r="R13" s="990"/>
      <c r="S13" s="1005"/>
      <c r="T13" s="24"/>
      <c r="Z13" s="930"/>
      <c r="AA13" s="25"/>
      <c r="AB13" s="25"/>
      <c r="AC13" s="25"/>
      <c r="AD13" s="25"/>
      <c r="AE13" s="25"/>
    </row>
    <row r="14" spans="1:31" ht="15.6">
      <c r="A14" s="24"/>
      <c r="B14" s="991"/>
      <c r="C14" s="992"/>
      <c r="D14" s="992"/>
      <c r="E14" s="992"/>
      <c r="F14" s="992"/>
      <c r="G14" s="992"/>
      <c r="H14" s="992"/>
      <c r="I14" s="992"/>
      <c r="J14" s="992"/>
      <c r="K14" s="992"/>
      <c r="L14" s="992"/>
      <c r="M14" s="992"/>
      <c r="N14" s="992"/>
      <c r="O14" s="992"/>
      <c r="P14" s="992"/>
      <c r="Q14" s="992"/>
      <c r="R14" s="992"/>
      <c r="S14" s="993"/>
      <c r="T14" s="24"/>
      <c r="U14" s="379" t="s">
        <v>506</v>
      </c>
      <c r="V14" s="379"/>
      <c r="W14" s="379"/>
      <c r="X14" s="673" t="s">
        <v>1939</v>
      </c>
      <c r="Y14" s="396">
        <v>1</v>
      </c>
      <c r="Z14" s="930"/>
      <c r="AA14" s="25"/>
      <c r="AB14" s="25"/>
      <c r="AC14" s="25"/>
      <c r="AD14" s="25"/>
      <c r="AE14" s="25"/>
    </row>
    <row r="15" spans="1:31">
      <c r="A15" s="24"/>
      <c r="B15" s="716" t="s">
        <v>1311</v>
      </c>
      <c r="C15" s="679"/>
      <c r="D15" s="680"/>
      <c r="E15" s="680"/>
      <c r="F15" s="680"/>
      <c r="G15" s="681"/>
      <c r="H15" s="680"/>
      <c r="I15" s="680"/>
      <c r="J15" s="680"/>
      <c r="K15" s="680"/>
      <c r="L15" s="680"/>
      <c r="M15" s="680"/>
      <c r="N15" s="680"/>
      <c r="O15" s="680"/>
      <c r="P15" s="680"/>
      <c r="Q15" s="680"/>
      <c r="R15" s="680"/>
      <c r="S15" s="717"/>
      <c r="T15" s="24"/>
      <c r="U15" s="690" t="s">
        <v>51</v>
      </c>
      <c r="V15" s="24"/>
      <c r="W15" s="24"/>
      <c r="X15" s="621">
        <v>2</v>
      </c>
      <c r="Y15" s="718" t="s">
        <v>13</v>
      </c>
      <c r="Z15" s="930"/>
      <c r="AA15" s="25"/>
      <c r="AB15" s="25"/>
      <c r="AC15" s="25"/>
      <c r="AD15" s="25"/>
      <c r="AE15" s="25"/>
    </row>
    <row r="16" spans="1:31">
      <c r="A16" s="24"/>
      <c r="B16" s="998" t="str">
        <f>VLOOKUP(D4,'Hahmonluonnin askeleet'!L17:M34,2,TRUE)&amp;" Karhun hajuaisti"</f>
        <v>Voimana muodonmuutos. Valitse alussa 1 eläinaisti joka aina aktiivinen. Normaalimuodossa valitun eläinmen piirteitä selvästi näkyvissä. Karhun hajuaisti</v>
      </c>
      <c r="C16" s="999"/>
      <c r="D16" s="999"/>
      <c r="E16" s="999"/>
      <c r="F16" s="999"/>
      <c r="G16" s="999"/>
      <c r="H16" s="999"/>
      <c r="I16" s="999"/>
      <c r="J16" s="999"/>
      <c r="K16" s="999"/>
      <c r="L16" s="999"/>
      <c r="M16" s="999"/>
      <c r="N16" s="999"/>
      <c r="O16" s="999"/>
      <c r="P16" s="999"/>
      <c r="Q16" s="999"/>
      <c r="R16" s="999"/>
      <c r="S16" s="1000"/>
      <c r="T16" s="24"/>
      <c r="U16" s="690" t="s">
        <v>1334</v>
      </c>
      <c r="V16" s="24"/>
      <c r="W16" s="24"/>
      <c r="X16" s="621">
        <v>3</v>
      </c>
      <c r="Y16" s="718" t="s">
        <v>95</v>
      </c>
      <c r="Z16" s="930"/>
      <c r="AA16" s="25"/>
      <c r="AB16" s="25"/>
      <c r="AC16" s="25"/>
      <c r="AD16" s="25"/>
      <c r="AE16" s="25"/>
    </row>
    <row r="17" spans="1:40" ht="15" thickBot="1">
      <c r="A17" s="24"/>
      <c r="B17" s="1001"/>
      <c r="C17" s="994"/>
      <c r="D17" s="994"/>
      <c r="E17" s="994"/>
      <c r="F17" s="994"/>
      <c r="G17" s="994"/>
      <c r="H17" s="994"/>
      <c r="I17" s="994"/>
      <c r="J17" s="994"/>
      <c r="K17" s="994"/>
      <c r="L17" s="994"/>
      <c r="M17" s="994"/>
      <c r="N17" s="994"/>
      <c r="O17" s="994"/>
      <c r="P17" s="994"/>
      <c r="Q17" s="994"/>
      <c r="R17" s="994"/>
      <c r="S17" s="995"/>
      <c r="T17" s="24"/>
      <c r="U17" s="690" t="s">
        <v>56</v>
      </c>
      <c r="V17" s="24"/>
      <c r="W17" s="24"/>
      <c r="X17" s="621">
        <v>3</v>
      </c>
      <c r="Y17" s="718" t="s">
        <v>13</v>
      </c>
      <c r="Z17" s="930"/>
      <c r="AA17" s="25"/>
      <c r="AB17" s="25"/>
      <c r="AC17" s="25"/>
      <c r="AD17" s="25"/>
      <c r="AE17" s="25"/>
    </row>
    <row r="18" spans="1:40">
      <c r="A18" s="24"/>
      <c r="B18" s="26"/>
      <c r="C18" s="26"/>
      <c r="D18" s="26"/>
      <c r="E18" s="258"/>
      <c r="F18" s="258"/>
      <c r="G18" s="26"/>
      <c r="H18" s="26"/>
      <c r="I18" s="26"/>
      <c r="J18" s="26"/>
      <c r="K18" s="26"/>
      <c r="L18" s="26"/>
      <c r="M18" s="26"/>
      <c r="N18" s="26"/>
      <c r="O18" s="26"/>
      <c r="P18" s="26"/>
      <c r="Q18" s="26"/>
      <c r="R18" s="26"/>
      <c r="S18" s="26"/>
      <c r="T18" s="24"/>
      <c r="U18" s="690" t="s">
        <v>57</v>
      </c>
      <c r="V18" s="24"/>
      <c r="W18" s="24"/>
      <c r="X18" s="621">
        <v>4</v>
      </c>
      <c r="Y18" s="718" t="s">
        <v>13</v>
      </c>
      <c r="Z18" s="930"/>
      <c r="AA18" s="25"/>
      <c r="AB18" s="25"/>
      <c r="AC18" s="25"/>
      <c r="AD18" s="25"/>
      <c r="AE18" s="25"/>
    </row>
    <row r="19" spans="1:40">
      <c r="A19" s="24"/>
      <c r="B19" s="368" t="s">
        <v>672</v>
      </c>
      <c r="C19" s="25"/>
      <c r="D19" s="25"/>
      <c r="E19" s="25"/>
      <c r="F19" s="25"/>
      <c r="G19" s="750"/>
      <c r="H19" s="25"/>
      <c r="I19" s="25"/>
      <c r="J19" s="24"/>
      <c r="K19" s="368" t="s">
        <v>641</v>
      </c>
      <c r="L19" s="25"/>
      <c r="M19" s="25"/>
      <c r="N19" s="25"/>
      <c r="O19" s="25"/>
      <c r="P19" s="25"/>
      <c r="Q19" s="25"/>
      <c r="R19" s="25"/>
      <c r="S19" s="25"/>
      <c r="T19" s="24"/>
      <c r="U19" s="691" t="s">
        <v>88</v>
      </c>
      <c r="V19" s="25"/>
      <c r="W19" s="25"/>
      <c r="X19" s="255">
        <v>4</v>
      </c>
      <c r="Y19" s="249" t="s">
        <v>13</v>
      </c>
      <c r="Z19" s="930"/>
      <c r="AA19" s="25"/>
      <c r="AB19" s="25"/>
      <c r="AC19" s="25"/>
      <c r="AD19" s="25"/>
      <c r="AE19" s="25"/>
    </row>
    <row r="20" spans="1:40">
      <c r="A20" s="24"/>
      <c r="B20" s="24" t="str">
        <f>VLOOKUP(D4,'Hahmonluonnin askeleet'!B18:D30,3)</f>
        <v>Elementin Hallinta</v>
      </c>
      <c r="C20" s="24"/>
      <c r="D20" s="24"/>
      <c r="E20" s="24"/>
      <c r="F20" s="24"/>
      <c r="G20" s="773" t="s">
        <v>497</v>
      </c>
      <c r="H20" s="24"/>
      <c r="I20" s="24"/>
      <c r="J20" s="24"/>
      <c r="K20" s="24" t="str">
        <f>LOOKUP(G3,'Hahmonluonnin askeleet'!L3:M10)</f>
        <v>Raskas ase ja haarniska, 1 sivuase, normaalihintaiset</v>
      </c>
      <c r="L20" s="24"/>
      <c r="M20" s="24"/>
      <c r="N20" s="24"/>
      <c r="O20" s="24"/>
      <c r="P20" s="24"/>
      <c r="Q20" s="24"/>
      <c r="R20" s="24"/>
      <c r="S20" s="24"/>
      <c r="T20" s="24"/>
      <c r="U20" s="262" t="s">
        <v>1958</v>
      </c>
      <c r="V20" s="24"/>
      <c r="W20" s="24"/>
      <c r="X20" s="621"/>
      <c r="Y20" s="24"/>
      <c r="Z20" s="930"/>
      <c r="AA20" s="25"/>
      <c r="AB20" s="25"/>
      <c r="AC20" s="25"/>
      <c r="AD20" s="25"/>
      <c r="AE20" s="25"/>
    </row>
    <row r="21" spans="1:40" ht="15" customHeight="1">
      <c r="A21" s="24"/>
      <c r="B21" s="996" t="s">
        <v>438</v>
      </c>
      <c r="C21" s="996"/>
      <c r="D21" s="996"/>
      <c r="E21" s="996"/>
      <c r="F21" s="24"/>
      <c r="G21" s="969" t="s">
        <v>13</v>
      </c>
      <c r="H21" s="24" t="s">
        <v>2357</v>
      </c>
      <c r="I21" s="24"/>
      <c r="J21" s="24"/>
      <c r="K21" s="24" t="s">
        <v>2004</v>
      </c>
      <c r="L21" s="24"/>
      <c r="M21" s="24"/>
      <c r="N21" s="24"/>
      <c r="O21" s="24"/>
      <c r="P21" s="24"/>
      <c r="Q21" s="24"/>
      <c r="R21" s="767"/>
      <c r="S21" s="24"/>
      <c r="T21" s="24"/>
      <c r="U21" s="24" t="s">
        <v>1335</v>
      </c>
      <c r="V21" s="24"/>
      <c r="W21" s="24"/>
      <c r="X21" s="391"/>
      <c r="Y21" s="391" t="s">
        <v>690</v>
      </c>
      <c r="Z21" s="930"/>
      <c r="AA21" s="25"/>
      <c r="AB21" s="25"/>
      <c r="AC21" s="25"/>
      <c r="AD21" s="25"/>
      <c r="AE21" s="25"/>
    </row>
    <row r="22" spans="1:40">
      <c r="A22" s="24"/>
      <c r="B22" s="996" t="s">
        <v>8</v>
      </c>
      <c r="C22" s="996"/>
      <c r="D22" s="996"/>
      <c r="E22" s="996"/>
      <c r="F22" s="24"/>
      <c r="G22" s="723" t="s">
        <v>5</v>
      </c>
      <c r="H22" s="24"/>
      <c r="I22" s="24"/>
      <c r="J22" s="24"/>
      <c r="K22" s="24" t="s">
        <v>2016</v>
      </c>
      <c r="L22" s="24"/>
      <c r="M22" s="24"/>
      <c r="N22" s="24" t="s">
        <v>2213</v>
      </c>
      <c r="O22" s="24"/>
      <c r="P22" s="24"/>
      <c r="Q22" s="24"/>
      <c r="R22" s="24"/>
      <c r="S22" s="24"/>
      <c r="T22" s="24"/>
      <c r="U22" s="24" t="s">
        <v>1324</v>
      </c>
      <c r="V22" s="24"/>
      <c r="W22" s="24"/>
      <c r="X22" s="391"/>
      <c r="Y22" s="391" t="s">
        <v>690</v>
      </c>
      <c r="Z22" s="930"/>
      <c r="AA22" s="25"/>
      <c r="AB22" s="25"/>
      <c r="AC22" s="25"/>
      <c r="AD22" s="25"/>
      <c r="AE22" s="25"/>
      <c r="AN22" s="24"/>
    </row>
    <row r="23" spans="1:40" ht="15" thickBot="1">
      <c r="A23" s="24"/>
      <c r="B23" s="24"/>
      <c r="C23" s="24"/>
      <c r="D23" s="24"/>
      <c r="E23" s="24"/>
      <c r="F23" s="24"/>
      <c r="G23" s="24"/>
      <c r="H23" s="24"/>
      <c r="I23" s="24"/>
      <c r="J23" s="24"/>
      <c r="K23" s="24"/>
      <c r="L23" s="24"/>
      <c r="M23" s="24"/>
      <c r="N23" s="24"/>
      <c r="O23" s="24"/>
      <c r="P23" s="24"/>
      <c r="Q23" s="24"/>
      <c r="R23" s="767"/>
      <c r="S23" s="24"/>
      <c r="T23" s="24"/>
      <c r="U23" s="25" t="s">
        <v>1815</v>
      </c>
      <c r="V23" s="25"/>
      <c r="W23" s="25"/>
      <c r="X23" s="674"/>
      <c r="Y23" s="674" t="s">
        <v>1955</v>
      </c>
      <c r="Z23" s="930"/>
      <c r="AA23" s="25"/>
      <c r="AB23" s="25"/>
      <c r="AC23" s="25"/>
      <c r="AD23" s="25"/>
      <c r="AE23" s="25"/>
      <c r="AN23" s="24"/>
    </row>
    <row r="24" spans="1:40" ht="15" thickBot="1">
      <c r="A24" s="24"/>
      <c r="B24" s="732" t="s">
        <v>2321</v>
      </c>
      <c r="C24" s="732"/>
      <c r="D24" s="681" t="s">
        <v>186</v>
      </c>
      <c r="E24" s="732"/>
      <c r="F24" s="733" t="str">
        <f>LOOKUP(G8+$Y$14,Iltasatu_taulukot!$X$25:$Y$34)</f>
        <v>pppppp</v>
      </c>
      <c r="G24" s="732"/>
      <c r="H24" s="732"/>
      <c r="I24" s="681" t="s">
        <v>531</v>
      </c>
      <c r="J24" s="732"/>
      <c r="K24" s="732"/>
      <c r="L24" s="733" t="str">
        <f>LOOKUP(M8+$Y$14,Iltasatu_taulukot!$X$25:$Y$34)</f>
        <v>pppp</v>
      </c>
      <c r="M24" s="734"/>
      <c r="N24" s="732"/>
      <c r="O24" s="732"/>
      <c r="P24" s="932" t="s">
        <v>2293</v>
      </c>
      <c r="Q24" s="733" t="str">
        <f>LOOKUP(S8+$Y$14,Iltasatu_taulukot!$X$25:$Y$34)</f>
        <v>ppppp</v>
      </c>
      <c r="R24" s="732"/>
      <c r="S24" s="732"/>
      <c r="T24" s="24"/>
      <c r="U24" s="326" t="s">
        <v>1315</v>
      </c>
      <c r="V24" s="312"/>
      <c r="W24" s="312"/>
      <c r="X24" s="322"/>
      <c r="Y24" s="332" t="s">
        <v>0</v>
      </c>
      <c r="Z24" s="930"/>
      <c r="AA24" s="25"/>
      <c r="AB24" s="25"/>
      <c r="AC24" s="25"/>
      <c r="AD24" s="25"/>
      <c r="AE24" s="25"/>
      <c r="AN24" s="24"/>
    </row>
    <row r="25" spans="1:40" ht="15.6">
      <c r="A25" s="24"/>
      <c r="B25" s="372" t="s">
        <v>1318</v>
      </c>
      <c r="C25" s="371"/>
      <c r="D25" s="371"/>
      <c r="E25" s="371"/>
      <c r="F25" s="371"/>
      <c r="G25" s="371"/>
      <c r="H25" s="371"/>
      <c r="I25" s="371" t="s">
        <v>2348</v>
      </c>
      <c r="J25" s="371"/>
      <c r="K25" s="371"/>
      <c r="L25" s="371"/>
      <c r="M25" s="371"/>
      <c r="N25" s="371"/>
      <c r="O25" s="371"/>
      <c r="P25" s="371"/>
      <c r="Q25" s="371"/>
      <c r="R25" s="375"/>
      <c r="S25" s="378" t="s">
        <v>508</v>
      </c>
      <c r="T25" s="24"/>
      <c r="U25" s="333" t="s">
        <v>1316</v>
      </c>
      <c r="V25" s="27"/>
      <c r="W25" s="436"/>
      <c r="X25" s="621"/>
      <c r="Y25" s="335">
        <v>0</v>
      </c>
      <c r="Z25" s="930"/>
      <c r="AA25" s="25"/>
      <c r="AB25" s="25"/>
      <c r="AC25" s="25"/>
      <c r="AD25" s="25"/>
      <c r="AE25" s="25"/>
      <c r="AN25" s="24"/>
    </row>
    <row r="26" spans="1:40" ht="15.6">
      <c r="A26" s="24"/>
      <c r="B26" s="319">
        <v>1</v>
      </c>
      <c r="C26" s="339" t="s">
        <v>1320</v>
      </c>
      <c r="D26" s="318"/>
      <c r="E26" s="318"/>
      <c r="F26" s="318"/>
      <c r="G26" s="318"/>
      <c r="H26" s="318"/>
      <c r="I26" s="318"/>
      <c r="J26" s="318"/>
      <c r="K26" s="318"/>
      <c r="L26" s="318"/>
      <c r="M26" s="318"/>
      <c r="N26" s="318"/>
      <c r="O26" s="318"/>
      <c r="P26" s="318"/>
      <c r="Q26" s="318">
        <v>-1</v>
      </c>
      <c r="R26" s="376"/>
      <c r="S26" s="282" t="s">
        <v>1322</v>
      </c>
      <c r="T26" s="24"/>
      <c r="U26" s="334" t="s">
        <v>1288</v>
      </c>
      <c r="V26" s="24"/>
      <c r="W26" s="24"/>
      <c r="X26" s="621"/>
      <c r="Y26" s="336">
        <v>1</v>
      </c>
      <c r="Z26" s="930"/>
      <c r="AA26" s="25"/>
      <c r="AB26" s="25"/>
      <c r="AC26" s="25"/>
      <c r="AD26" s="25"/>
      <c r="AE26" s="25"/>
    </row>
    <row r="27" spans="1:40" ht="15" thickBot="1">
      <c r="A27" s="24"/>
      <c r="B27" s="319">
        <v>2</v>
      </c>
      <c r="C27" s="339" t="s">
        <v>1321</v>
      </c>
      <c r="D27" s="318"/>
      <c r="E27" s="318"/>
      <c r="F27" s="318"/>
      <c r="G27" s="318"/>
      <c r="H27" s="318"/>
      <c r="I27" s="318"/>
      <c r="J27" s="318"/>
      <c r="K27" s="318"/>
      <c r="L27" s="318"/>
      <c r="M27" s="318"/>
      <c r="N27" s="318"/>
      <c r="O27" s="318"/>
      <c r="P27" s="318"/>
      <c r="Q27" s="318">
        <v>-2</v>
      </c>
      <c r="R27" s="376"/>
      <c r="S27" s="282" t="s">
        <v>24</v>
      </c>
      <c r="T27" s="24"/>
      <c r="U27" s="337" t="s">
        <v>1289</v>
      </c>
      <c r="V27" s="32"/>
      <c r="W27" s="32"/>
      <c r="X27" s="688"/>
      <c r="Y27" s="338">
        <v>2</v>
      </c>
      <c r="Z27" s="930"/>
      <c r="AA27" s="25"/>
      <c r="AB27" s="25"/>
      <c r="AC27" s="25"/>
      <c r="AD27" s="25"/>
      <c r="AE27" s="25"/>
    </row>
    <row r="28" spans="1:40" ht="15" thickBot="1">
      <c r="A28" s="24"/>
      <c r="B28" s="319">
        <v>3</v>
      </c>
      <c r="C28" s="340" t="s">
        <v>11</v>
      </c>
      <c r="D28" s="320"/>
      <c r="E28" s="320"/>
      <c r="F28" s="320"/>
      <c r="G28" s="320"/>
      <c r="H28" s="320"/>
      <c r="I28" s="320"/>
      <c r="J28" s="320"/>
      <c r="K28" s="320"/>
      <c r="L28" s="320"/>
      <c r="M28" s="320"/>
      <c r="N28" s="320"/>
      <c r="O28" s="320"/>
      <c r="P28" s="320"/>
      <c r="Q28" s="320">
        <v>-3</v>
      </c>
      <c r="R28" s="376"/>
      <c r="S28" s="282" t="s">
        <v>25</v>
      </c>
      <c r="T28" s="24"/>
      <c r="U28" s="401" t="s">
        <v>14</v>
      </c>
      <c r="V28" s="315"/>
      <c r="W28" s="315"/>
      <c r="X28" s="317"/>
      <c r="Y28" s="402" t="s">
        <v>0</v>
      </c>
      <c r="Z28" s="930"/>
      <c r="AA28" s="25"/>
      <c r="AB28" s="25"/>
      <c r="AC28" s="25"/>
      <c r="AD28" s="25"/>
      <c r="AE28" s="25"/>
    </row>
    <row r="29" spans="1:40" ht="15.6">
      <c r="A29" s="24"/>
      <c r="B29" s="321">
        <v>4</v>
      </c>
      <c r="C29" s="340" t="s">
        <v>92</v>
      </c>
      <c r="D29" s="320"/>
      <c r="E29" s="320"/>
      <c r="F29" s="320"/>
      <c r="G29" s="320"/>
      <c r="H29" s="320"/>
      <c r="I29" s="320"/>
      <c r="J29" s="320"/>
      <c r="K29" s="320"/>
      <c r="L29" s="320"/>
      <c r="M29" s="320"/>
      <c r="N29" s="320"/>
      <c r="O29" s="320"/>
      <c r="P29" s="320"/>
      <c r="Q29" s="320">
        <v>-4</v>
      </c>
      <c r="R29" s="376"/>
      <c r="S29" s="282" t="s">
        <v>92</v>
      </c>
      <c r="T29" s="24"/>
      <c r="U29" s="333" t="s">
        <v>1335</v>
      </c>
      <c r="V29" s="27"/>
      <c r="W29" s="27"/>
      <c r="X29" s="689"/>
      <c r="Y29" s="335">
        <v>1</v>
      </c>
      <c r="Z29" s="930"/>
      <c r="AA29" s="25"/>
      <c r="AB29" s="25"/>
      <c r="AC29" s="25"/>
      <c r="AD29" s="25"/>
      <c r="AE29" s="25"/>
    </row>
    <row r="30" spans="1:40" ht="16.2" thickBot="1">
      <c r="A30" s="24"/>
      <c r="B30" s="24"/>
      <c r="C30" s="24"/>
      <c r="D30" s="24"/>
      <c r="E30" s="24"/>
      <c r="F30" s="24"/>
      <c r="G30" s="24"/>
      <c r="H30" s="24"/>
      <c r="I30" s="24"/>
      <c r="J30" s="24"/>
      <c r="K30" s="24"/>
      <c r="L30" s="24"/>
      <c r="M30" s="24"/>
      <c r="N30" s="24"/>
      <c r="O30" s="24"/>
      <c r="P30" s="24"/>
      <c r="Q30" s="24"/>
      <c r="R30" s="24"/>
      <c r="S30" s="24"/>
      <c r="T30" s="24"/>
      <c r="U30" s="403" t="s">
        <v>1324</v>
      </c>
      <c r="V30" s="32"/>
      <c r="W30" s="32"/>
      <c r="X30" s="688"/>
      <c r="Y30" s="341">
        <v>1</v>
      </c>
      <c r="Z30" s="930"/>
      <c r="AA30" s="25"/>
      <c r="AB30" s="25"/>
      <c r="AC30" s="25"/>
      <c r="AD30" s="25"/>
      <c r="AE30" s="25"/>
    </row>
    <row r="31" spans="1:40" ht="15" thickBot="1">
      <c r="A31" s="24"/>
      <c r="B31" s="373" t="s">
        <v>1319</v>
      </c>
      <c r="C31" s="276"/>
      <c r="D31" s="276"/>
      <c r="E31" s="276"/>
      <c r="F31" s="276"/>
      <c r="G31" s="276"/>
      <c r="H31" s="276"/>
      <c r="I31" s="276"/>
      <c r="J31" s="276"/>
      <c r="K31" s="276"/>
      <c r="L31" s="276"/>
      <c r="M31" s="276"/>
      <c r="N31" s="276"/>
      <c r="O31" s="276"/>
      <c r="P31" s="276"/>
      <c r="Q31" s="276"/>
      <c r="R31" s="375"/>
      <c r="S31" s="378" t="s">
        <v>508</v>
      </c>
      <c r="T31" s="24"/>
      <c r="U31" s="326" t="s">
        <v>671</v>
      </c>
      <c r="V31" s="322" t="s">
        <v>0</v>
      </c>
      <c r="W31" s="312"/>
      <c r="X31" s="326" t="s">
        <v>671</v>
      </c>
      <c r="Y31" s="763" t="s">
        <v>0</v>
      </c>
      <c r="Z31" s="930"/>
      <c r="AA31" s="25"/>
      <c r="AB31" s="25"/>
      <c r="AC31" s="25"/>
      <c r="AD31" s="25"/>
      <c r="AE31" s="25"/>
    </row>
    <row r="32" spans="1:40" ht="15.6">
      <c r="A32" s="24"/>
      <c r="B32" s="319">
        <v>1</v>
      </c>
      <c r="C32" s="339" t="s">
        <v>1320</v>
      </c>
      <c r="D32" s="318"/>
      <c r="E32" s="318"/>
      <c r="F32" s="318"/>
      <c r="G32" s="318"/>
      <c r="H32" s="318"/>
      <c r="I32" s="318"/>
      <c r="J32" s="318"/>
      <c r="K32" s="318"/>
      <c r="L32" s="318"/>
      <c r="M32" s="318"/>
      <c r="N32" s="318"/>
      <c r="O32" s="318"/>
      <c r="P32" s="318"/>
      <c r="Q32" s="318">
        <v>-1</v>
      </c>
      <c r="R32" s="376"/>
      <c r="S32" s="282" t="s">
        <v>1322</v>
      </c>
      <c r="T32" s="24"/>
      <c r="U32" s="764">
        <v>3</v>
      </c>
      <c r="V32" s="765">
        <v>1</v>
      </c>
      <c r="W32" s="939"/>
      <c r="X32" s="764">
        <v>15</v>
      </c>
      <c r="Y32" s="765">
        <v>4</v>
      </c>
      <c r="Z32" s="930"/>
      <c r="AA32" s="25"/>
      <c r="AB32" s="25"/>
      <c r="AC32" s="25"/>
      <c r="AD32" s="25"/>
      <c r="AE32" s="25"/>
    </row>
    <row r="33" spans="1:63" ht="15.6">
      <c r="A33" s="24"/>
      <c r="B33" s="319">
        <v>2</v>
      </c>
      <c r="C33" s="339" t="s">
        <v>1321</v>
      </c>
      <c r="D33" s="318"/>
      <c r="E33" s="25"/>
      <c r="F33" s="318"/>
      <c r="G33" s="318"/>
      <c r="H33" s="318"/>
      <c r="I33" s="318"/>
      <c r="J33" s="318"/>
      <c r="K33" s="318"/>
      <c r="L33" s="318"/>
      <c r="M33" s="318"/>
      <c r="N33" s="318"/>
      <c r="O33" s="318"/>
      <c r="P33" s="318"/>
      <c r="Q33" s="318">
        <v>-2</v>
      </c>
      <c r="R33" s="376"/>
      <c r="S33" s="282" t="s">
        <v>24</v>
      </c>
      <c r="T33" s="24"/>
      <c r="U33" s="757">
        <v>6</v>
      </c>
      <c r="V33" s="336">
        <v>2</v>
      </c>
      <c r="W33" s="939"/>
      <c r="X33" s="757">
        <v>21</v>
      </c>
      <c r="Y33" s="336">
        <v>5</v>
      </c>
      <c r="Z33" s="930"/>
      <c r="AA33" s="25"/>
      <c r="AB33" s="25"/>
      <c r="AC33" s="25"/>
      <c r="AD33" s="25"/>
      <c r="AE33" s="25"/>
    </row>
    <row r="34" spans="1:63" ht="16.2" thickBot="1">
      <c r="A34" s="24"/>
      <c r="B34" s="321">
        <v>3</v>
      </c>
      <c r="C34" s="340" t="s">
        <v>11</v>
      </c>
      <c r="D34" s="320"/>
      <c r="E34" s="320"/>
      <c r="F34" s="320"/>
      <c r="G34" s="320"/>
      <c r="H34" s="320"/>
      <c r="I34" s="320"/>
      <c r="J34" s="320"/>
      <c r="K34" s="320"/>
      <c r="L34" s="320"/>
      <c r="M34" s="320"/>
      <c r="N34" s="320"/>
      <c r="O34" s="320"/>
      <c r="P34" s="320"/>
      <c r="Q34" s="320">
        <v>-3</v>
      </c>
      <c r="R34" s="376"/>
      <c r="S34" s="282" t="s">
        <v>25</v>
      </c>
      <c r="T34" s="24"/>
      <c r="U34" s="758">
        <v>10</v>
      </c>
      <c r="V34" s="341">
        <v>3</v>
      </c>
      <c r="W34" s="940"/>
      <c r="X34" s="758">
        <v>28</v>
      </c>
      <c r="Y34" s="338">
        <v>6</v>
      </c>
      <c r="Z34" s="930"/>
      <c r="AA34" s="25"/>
      <c r="AB34" s="25"/>
      <c r="AC34" s="25"/>
      <c r="AD34" s="25"/>
      <c r="AE34" s="25"/>
    </row>
    <row r="35" spans="1:63" ht="15" thickBot="1">
      <c r="A35" s="24"/>
      <c r="B35" s="24"/>
      <c r="C35" s="24"/>
      <c r="D35" s="24"/>
      <c r="E35" s="24"/>
      <c r="F35" s="24"/>
      <c r="G35" s="24"/>
      <c r="H35" s="24"/>
      <c r="I35" s="24"/>
      <c r="J35" s="24"/>
      <c r="K35" s="24"/>
      <c r="L35" s="24"/>
      <c r="M35" s="24"/>
      <c r="N35" s="24"/>
      <c r="O35" s="24"/>
      <c r="P35" s="24"/>
      <c r="Q35" s="24"/>
      <c r="R35" s="24"/>
      <c r="S35" s="24"/>
      <c r="T35" s="24"/>
      <c r="U35" s="1027" t="s">
        <v>1843</v>
      </c>
      <c r="V35" s="1028"/>
      <c r="W35" s="1028"/>
      <c r="X35" s="985"/>
      <c r="Y35" s="986"/>
      <c r="Z35" s="947"/>
      <c r="AA35" s="436"/>
      <c r="AB35" s="436"/>
      <c r="AC35" s="436"/>
      <c r="AD35" s="436"/>
      <c r="AE35" s="436"/>
    </row>
    <row r="36" spans="1:63">
      <c r="A36" s="24"/>
      <c r="B36" s="374" t="s">
        <v>12</v>
      </c>
      <c r="C36" s="259"/>
      <c r="D36" s="259"/>
      <c r="E36" s="259"/>
      <c r="F36" s="259"/>
      <c r="G36" s="259"/>
      <c r="H36" s="259"/>
      <c r="I36" s="259"/>
      <c r="J36" s="259"/>
      <c r="K36" s="259"/>
      <c r="L36" s="259"/>
      <c r="M36" s="259"/>
      <c r="N36" s="259"/>
      <c r="O36" s="259"/>
      <c r="P36" s="259"/>
      <c r="Q36" s="259"/>
      <c r="R36" s="259"/>
      <c r="S36" s="259"/>
      <c r="T36" s="974"/>
      <c r="U36" s="974"/>
      <c r="V36" s="974"/>
      <c r="W36" s="974"/>
      <c r="X36" s="259"/>
      <c r="Y36" s="259"/>
      <c r="Z36" s="967"/>
      <c r="AA36" s="436"/>
      <c r="AB36" s="436"/>
      <c r="AC36" s="436"/>
      <c r="AD36" s="436"/>
      <c r="AE36" s="436"/>
    </row>
    <row r="37" spans="1:63">
      <c r="A37" s="24"/>
      <c r="B37" s="948" t="s">
        <v>2349</v>
      </c>
      <c r="C37" s="25"/>
      <c r="D37" s="25"/>
      <c r="E37" s="25"/>
      <c r="F37" s="25"/>
      <c r="G37" s="25"/>
      <c r="H37" s="948"/>
      <c r="I37" s="25"/>
      <c r="J37" s="25"/>
      <c r="K37" s="25"/>
      <c r="L37" s="25"/>
      <c r="M37" s="25"/>
      <c r="N37" s="948"/>
      <c r="O37" s="25"/>
      <c r="P37" s="25"/>
      <c r="Q37" s="25"/>
      <c r="R37" s="25"/>
      <c r="S37" s="25"/>
      <c r="T37" s="972"/>
      <c r="U37" s="436"/>
      <c r="V37" s="436"/>
      <c r="W37" s="436"/>
      <c r="X37" s="436"/>
      <c r="Y37" s="436"/>
      <c r="Z37" s="967"/>
      <c r="AA37" s="436"/>
      <c r="AB37" s="436"/>
      <c r="AC37" s="436"/>
      <c r="AD37" s="436"/>
      <c r="AE37" s="436"/>
    </row>
    <row r="38" spans="1:63">
      <c r="A38" s="24"/>
      <c r="B38" s="24"/>
      <c r="C38" s="24"/>
      <c r="D38" s="24"/>
      <c r="E38" s="24"/>
      <c r="F38" s="24"/>
      <c r="G38" s="24"/>
      <c r="H38" s="24"/>
      <c r="I38" s="24"/>
      <c r="J38" s="24"/>
      <c r="K38" s="24"/>
      <c r="L38" s="24"/>
      <c r="M38" s="24"/>
      <c r="N38" s="24"/>
      <c r="O38" s="24"/>
      <c r="P38" s="24"/>
      <c r="Q38" s="24"/>
      <c r="R38" s="24"/>
      <c r="S38" s="24"/>
      <c r="T38" s="24"/>
      <c r="U38" s="24"/>
      <c r="V38" s="24"/>
      <c r="W38" s="24"/>
      <c r="X38" s="951"/>
      <c r="Y38" s="951"/>
      <c r="Z38" s="967"/>
      <c r="AA38" s="436"/>
      <c r="AB38" s="436"/>
      <c r="AC38" s="436"/>
      <c r="AD38" s="436"/>
      <c r="AE38" s="436"/>
    </row>
    <row r="39" spans="1:63" ht="15" customHeight="1">
      <c r="A39" s="24"/>
      <c r="B39" s="24"/>
      <c r="C39" s="24"/>
      <c r="D39" s="24"/>
      <c r="E39" s="24"/>
      <c r="F39" s="24"/>
      <c r="G39" s="24"/>
      <c r="H39" s="24"/>
      <c r="I39" s="24"/>
      <c r="J39" s="24"/>
      <c r="K39" s="24"/>
      <c r="L39" s="24"/>
      <c r="M39" s="24"/>
      <c r="N39" s="24"/>
      <c r="O39" s="24"/>
      <c r="P39" s="24"/>
      <c r="Q39" s="24"/>
      <c r="R39" s="24"/>
      <c r="S39" s="24"/>
      <c r="T39" s="24"/>
      <c r="U39" s="24"/>
      <c r="V39" s="24"/>
      <c r="W39" s="24"/>
      <c r="X39" s="951"/>
      <c r="Y39" s="951"/>
      <c r="Z39" s="967"/>
      <c r="AA39" s="436"/>
      <c r="AB39" s="436"/>
      <c r="AC39" s="436"/>
      <c r="AD39" s="436"/>
      <c r="AE39" s="436"/>
      <c r="AF39" s="730"/>
      <c r="AG39" s="730"/>
      <c r="AH39" s="730"/>
      <c r="AI39" s="730"/>
      <c r="AJ39" s="730"/>
      <c r="AK39" s="730"/>
      <c r="AL39" s="725"/>
      <c r="AM39" s="725"/>
      <c r="AN39" s="725"/>
      <c r="AO39" s="724"/>
      <c r="AP39" s="724"/>
    </row>
    <row r="40" spans="1:63" ht="15" customHeight="1">
      <c r="A40" s="24"/>
      <c r="B40" s="24"/>
      <c r="C40" s="24"/>
      <c r="D40" s="24"/>
      <c r="E40" s="24"/>
      <c r="F40" s="24"/>
      <c r="G40" s="24"/>
      <c r="H40" s="24"/>
      <c r="I40" s="24"/>
      <c r="J40" s="24"/>
      <c r="K40" s="24"/>
      <c r="L40" s="24"/>
      <c r="M40" s="24"/>
      <c r="N40" s="24"/>
      <c r="O40" s="24"/>
      <c r="P40" s="24"/>
      <c r="Q40" s="24"/>
      <c r="R40" s="24"/>
      <c r="S40" s="24"/>
      <c r="T40" s="24"/>
      <c r="U40" s="24"/>
      <c r="V40" s="24"/>
      <c r="W40" s="24"/>
      <c r="X40" s="24"/>
      <c r="Y40" s="621"/>
      <c r="Z40" s="436"/>
      <c r="AA40" s="436"/>
      <c r="AB40" s="436"/>
      <c r="AC40" s="436"/>
      <c r="AD40" s="436"/>
      <c r="AE40" s="436"/>
      <c r="AF40" s="730"/>
      <c r="AG40" s="730"/>
      <c r="AH40" s="730"/>
      <c r="AI40" s="730"/>
      <c r="AJ40" s="730"/>
      <c r="AK40" s="730"/>
      <c r="AL40" s="725"/>
      <c r="AM40" s="725"/>
      <c r="AN40" s="725"/>
      <c r="AO40" s="724"/>
      <c r="AP40" s="724"/>
    </row>
    <row r="41" spans="1:63" ht="15" customHeight="1">
      <c r="A41" s="24"/>
      <c r="B41" s="24"/>
      <c r="C41" s="24"/>
      <c r="D41" s="24"/>
      <c r="E41" s="24"/>
      <c r="F41" s="24"/>
      <c r="G41" s="24"/>
      <c r="H41" s="24"/>
      <c r="I41" s="24"/>
      <c r="J41" s="24"/>
      <c r="K41" s="24"/>
      <c r="L41" s="24"/>
      <c r="M41" s="24"/>
      <c r="N41" s="24"/>
      <c r="O41" s="24"/>
      <c r="P41" s="24"/>
      <c r="Q41" s="24"/>
      <c r="R41" s="24"/>
      <c r="S41" s="24"/>
      <c r="T41" s="24"/>
      <c r="U41" s="24"/>
      <c r="V41" s="24"/>
      <c r="W41" s="24"/>
      <c r="X41" s="24"/>
      <c r="Y41" s="621"/>
      <c r="Z41" s="967"/>
      <c r="AA41" s="436"/>
      <c r="AB41" s="436"/>
      <c r="AC41" s="436"/>
      <c r="AD41" s="436"/>
      <c r="AE41" s="436"/>
      <c r="AF41" s="730"/>
      <c r="AG41" s="730"/>
      <c r="AH41" s="730"/>
      <c r="AI41" s="730"/>
      <c r="AJ41" s="730"/>
      <c r="AK41" s="730"/>
      <c r="AL41" s="725"/>
      <c r="AM41" s="725"/>
      <c r="AN41" s="725"/>
      <c r="AO41" s="724"/>
      <c r="AP41" s="724"/>
    </row>
    <row r="42" spans="1:63" ht="15.75" customHeight="1">
      <c r="A42" s="24"/>
      <c r="B42" s="24"/>
      <c r="C42" s="24"/>
      <c r="D42" s="24"/>
      <c r="E42" s="24"/>
      <c r="F42" s="24"/>
      <c r="G42" s="24"/>
      <c r="H42" s="24"/>
      <c r="I42" s="24"/>
      <c r="J42" s="24"/>
      <c r="K42" s="24"/>
      <c r="L42" s="24"/>
      <c r="M42" s="24"/>
      <c r="N42" s="24"/>
      <c r="O42" s="24"/>
      <c r="P42" s="24"/>
      <c r="Q42" s="24"/>
      <c r="R42" s="24"/>
      <c r="S42" s="24"/>
      <c r="T42" s="24"/>
      <c r="U42" s="24"/>
      <c r="V42" s="24"/>
      <c r="W42" s="24"/>
      <c r="X42" s="24"/>
      <c r="Y42" s="621"/>
      <c r="Z42" s="967"/>
      <c r="AA42" s="436"/>
      <c r="AB42" s="436"/>
      <c r="AC42" s="436"/>
      <c r="AD42" s="436"/>
      <c r="AE42" s="436"/>
      <c r="AF42" s="730"/>
      <c r="AG42" s="730"/>
      <c r="AH42" s="730"/>
      <c r="AI42" s="730"/>
      <c r="AJ42" s="730"/>
      <c r="AK42" s="730"/>
      <c r="AL42" s="725"/>
      <c r="AM42" s="725"/>
      <c r="AN42" s="725"/>
      <c r="AO42" s="724"/>
      <c r="AP42" s="724"/>
    </row>
    <row r="43" spans="1:63" ht="15" customHeight="1">
      <c r="A43" s="24"/>
      <c r="B43" s="24"/>
      <c r="C43" s="24"/>
      <c r="D43" s="24"/>
      <c r="E43" s="24"/>
      <c r="F43" s="24"/>
      <c r="G43" s="24"/>
      <c r="H43" s="24"/>
      <c r="I43" s="24"/>
      <c r="J43" s="24"/>
      <c r="K43" s="24"/>
      <c r="L43" s="24"/>
      <c r="M43" s="24"/>
      <c r="N43" s="24"/>
      <c r="O43" s="24"/>
      <c r="P43" s="24"/>
      <c r="Q43" s="24"/>
      <c r="R43" s="24"/>
      <c r="S43" s="24"/>
      <c r="T43" s="24"/>
      <c r="U43" s="24"/>
      <c r="V43" s="24"/>
      <c r="W43" s="24"/>
      <c r="X43" s="24"/>
      <c r="Y43" s="621"/>
      <c r="Z43" s="967"/>
      <c r="AA43" s="436"/>
      <c r="AB43" s="436"/>
      <c r="AC43" s="436"/>
      <c r="AD43" s="436"/>
      <c r="AE43" s="436"/>
      <c r="AF43" s="730"/>
      <c r="AG43" s="730"/>
      <c r="AH43" s="730"/>
      <c r="AI43" s="730"/>
      <c r="AJ43" s="730"/>
      <c r="AK43" s="730"/>
      <c r="AL43" s="725"/>
      <c r="AM43" s="725"/>
      <c r="AN43" s="725"/>
      <c r="AO43" s="724"/>
      <c r="AP43" s="724"/>
      <c r="AQ43" s="724"/>
      <c r="AR43" s="724"/>
      <c r="AS43" s="724"/>
      <c r="AT43" s="724"/>
      <c r="AU43" s="724"/>
      <c r="AV43" s="724"/>
      <c r="AW43" s="724"/>
      <c r="AX43" s="724"/>
      <c r="AY43" s="724"/>
      <c r="AZ43" s="724"/>
      <c r="BA43" s="724"/>
      <c r="BB43" s="724"/>
      <c r="BC43" s="724"/>
      <c r="BD43" s="724"/>
      <c r="BE43" s="724"/>
      <c r="BF43" s="724"/>
      <c r="BG43" s="724"/>
      <c r="BH43" s="724"/>
      <c r="BI43" s="724"/>
      <c r="BJ43" s="724"/>
      <c r="BK43" s="724"/>
    </row>
    <row r="44" spans="1:63" ht="15" customHeight="1">
      <c r="A44" s="24"/>
      <c r="B44" s="24"/>
      <c r="C44" s="24"/>
      <c r="D44" s="24"/>
      <c r="E44" s="24"/>
      <c r="F44" s="24"/>
      <c r="G44" s="24"/>
      <c r="H44" s="24"/>
      <c r="I44" s="24"/>
      <c r="J44" s="24"/>
      <c r="K44" s="24"/>
      <c r="L44" s="24"/>
      <c r="M44" s="24"/>
      <c r="N44" s="24"/>
      <c r="O44" s="24"/>
      <c r="P44" s="24"/>
      <c r="Q44" s="24"/>
      <c r="R44" s="24"/>
      <c r="S44" s="24"/>
      <c r="T44" s="24"/>
      <c r="U44" s="24"/>
      <c r="V44" s="24"/>
      <c r="W44" s="24"/>
      <c r="X44" s="24"/>
      <c r="Y44" s="621"/>
      <c r="Z44" s="967"/>
      <c r="AA44" s="436"/>
      <c r="AB44" s="436"/>
      <c r="AC44" s="436"/>
      <c r="AD44" s="436"/>
      <c r="AE44" s="436"/>
      <c r="AF44" s="730"/>
      <c r="AG44" s="730"/>
      <c r="AH44" s="730"/>
      <c r="AI44" s="730"/>
      <c r="AJ44" s="730"/>
      <c r="AK44" s="730"/>
      <c r="AL44" s="725"/>
      <c r="AM44" s="725"/>
      <c r="AN44" s="725"/>
      <c r="AO44" s="724"/>
      <c r="AP44" s="724"/>
      <c r="AQ44" s="724"/>
      <c r="AR44" s="724"/>
      <c r="AS44" s="724"/>
      <c r="AT44" s="724"/>
      <c r="AU44" s="724"/>
      <c r="AV44" s="724"/>
      <c r="AW44" s="724"/>
      <c r="AX44" s="724"/>
      <c r="AY44" s="724"/>
      <c r="AZ44" s="724"/>
      <c r="BA44" s="724"/>
      <c r="BB44" s="724"/>
      <c r="BC44" s="724"/>
      <c r="BD44" s="724"/>
      <c r="BE44" s="724"/>
      <c r="BF44" s="724"/>
      <c r="BG44" s="724"/>
      <c r="BH44" s="724"/>
      <c r="BI44" s="724"/>
      <c r="BJ44" s="724"/>
      <c r="BK44" s="724"/>
    </row>
    <row r="45" spans="1:63" ht="15" customHeight="1">
      <c r="A45" s="24"/>
      <c r="B45" s="24"/>
      <c r="C45" s="24"/>
      <c r="D45" s="24"/>
      <c r="E45" s="24"/>
      <c r="F45" s="24"/>
      <c r="G45" s="24"/>
      <c r="H45" s="24"/>
      <c r="I45" s="24"/>
      <c r="J45" s="24"/>
      <c r="K45" s="24"/>
      <c r="L45" s="24"/>
      <c r="M45" s="24"/>
      <c r="N45" s="24"/>
      <c r="O45" s="24"/>
      <c r="P45" s="24"/>
      <c r="Q45" s="24"/>
      <c r="R45" s="24"/>
      <c r="S45" s="24"/>
      <c r="T45" s="24"/>
      <c r="U45" s="24"/>
      <c r="V45" s="24"/>
      <c r="W45" s="24"/>
      <c r="X45" s="24"/>
      <c r="Y45" s="621"/>
      <c r="Z45" s="967"/>
      <c r="AA45" s="436"/>
      <c r="AB45" s="436"/>
      <c r="AC45" s="436"/>
      <c r="AD45" s="436"/>
      <c r="AE45" s="436"/>
      <c r="AF45" s="730"/>
      <c r="AG45" s="730"/>
      <c r="AH45" s="730"/>
      <c r="AI45" s="730"/>
      <c r="AJ45" s="730"/>
      <c r="AK45" s="730"/>
      <c r="AL45" s="725"/>
      <c r="AM45" s="725"/>
      <c r="AN45" s="725"/>
      <c r="AO45" s="724"/>
      <c r="AP45" s="724"/>
      <c r="AQ45" s="724"/>
      <c r="AR45" s="724"/>
      <c r="AS45" s="724"/>
      <c r="AT45" s="724"/>
      <c r="AU45" s="724"/>
      <c r="AV45" s="724"/>
      <c r="AW45" s="724"/>
      <c r="AX45" s="724"/>
      <c r="AY45" s="724"/>
      <c r="AZ45" s="724"/>
      <c r="BA45" s="724"/>
      <c r="BB45" s="724"/>
      <c r="BC45" s="724"/>
      <c r="BD45" s="724"/>
      <c r="BE45" s="724"/>
      <c r="BF45" s="724"/>
      <c r="BG45" s="724"/>
      <c r="BH45" s="724"/>
      <c r="BI45" s="724"/>
      <c r="BJ45" s="724"/>
      <c r="BK45" s="724"/>
    </row>
    <row r="46" spans="1:63" ht="15" customHeight="1">
      <c r="A46" s="24"/>
      <c r="B46" s="24"/>
      <c r="C46" s="24"/>
      <c r="D46" s="24"/>
      <c r="E46" s="24"/>
      <c r="F46" s="24"/>
      <c r="G46" s="24"/>
      <c r="H46" s="24"/>
      <c r="I46" s="24"/>
      <c r="J46" s="24"/>
      <c r="K46" s="24"/>
      <c r="L46" s="24"/>
      <c r="M46" s="24"/>
      <c r="N46" s="24"/>
      <c r="O46" s="24"/>
      <c r="P46" s="24"/>
      <c r="Q46" s="24"/>
      <c r="R46" s="24"/>
      <c r="S46" s="24"/>
      <c r="T46" s="24"/>
      <c r="U46" s="24"/>
      <c r="V46" s="24"/>
      <c r="W46" s="24"/>
      <c r="X46" s="24"/>
      <c r="Y46" s="621"/>
      <c r="Z46" s="967"/>
      <c r="AA46" s="436"/>
      <c r="AB46" s="436"/>
      <c r="AC46" s="436"/>
      <c r="AD46" s="436"/>
      <c r="AE46" s="436"/>
      <c r="AF46" s="730"/>
      <c r="AG46" s="730"/>
      <c r="AH46" s="730"/>
      <c r="AI46" s="730"/>
      <c r="AJ46" s="730"/>
      <c r="AK46" s="730"/>
      <c r="AL46" s="725"/>
      <c r="AM46" s="725"/>
      <c r="AN46" s="725"/>
      <c r="AO46" s="724"/>
      <c r="AP46" s="724"/>
      <c r="AQ46" s="724"/>
      <c r="AR46" s="724"/>
      <c r="AS46" s="724"/>
      <c r="AT46" s="724"/>
      <c r="AU46" s="724"/>
      <c r="AV46" s="724"/>
      <c r="AW46" s="724"/>
      <c r="AX46" s="724"/>
      <c r="AY46" s="724"/>
      <c r="AZ46" s="724"/>
      <c r="BA46" s="724"/>
      <c r="BB46" s="724"/>
      <c r="BC46" s="724"/>
      <c r="BD46" s="724"/>
      <c r="BE46" s="724"/>
      <c r="BF46" s="724"/>
      <c r="BG46" s="724"/>
      <c r="BH46" s="724"/>
      <c r="BI46" s="724"/>
      <c r="BJ46" s="724"/>
      <c r="BK46" s="724"/>
    </row>
    <row r="47" spans="1:63" ht="15" customHeight="1">
      <c r="A47" s="24"/>
      <c r="B47" s="24"/>
      <c r="C47" s="24"/>
      <c r="D47" s="24"/>
      <c r="E47" s="24"/>
      <c r="F47" s="24"/>
      <c r="G47" s="24"/>
      <c r="H47" s="24"/>
      <c r="I47" s="24"/>
      <c r="J47" s="24"/>
      <c r="K47" s="24"/>
      <c r="L47" s="24"/>
      <c r="M47" s="24"/>
      <c r="N47" s="24"/>
      <c r="O47" s="24"/>
      <c r="P47" s="24"/>
      <c r="Q47" s="24"/>
      <c r="R47" s="24"/>
      <c r="S47" s="24"/>
      <c r="T47" s="24"/>
      <c r="U47" s="24"/>
      <c r="V47" s="24"/>
      <c r="W47" s="24"/>
      <c r="X47" s="24"/>
      <c r="Y47" s="621"/>
      <c r="Z47" s="967"/>
      <c r="AA47" s="436"/>
      <c r="AB47" s="436"/>
      <c r="AC47" s="436"/>
      <c r="AD47" s="436"/>
      <c r="AE47" s="436"/>
      <c r="AF47" s="730"/>
      <c r="AG47" s="730"/>
      <c r="AH47" s="730"/>
      <c r="AI47" s="730"/>
      <c r="AJ47" s="730"/>
      <c r="AK47" s="730"/>
      <c r="AL47" s="725"/>
      <c r="AM47" s="725"/>
      <c r="AN47" s="725"/>
      <c r="AO47" s="725"/>
      <c r="AP47" s="725"/>
      <c r="AQ47" s="725"/>
      <c r="AR47" s="725"/>
      <c r="AS47" s="725"/>
      <c r="AT47" s="725"/>
      <c r="AU47" s="725"/>
      <c r="AV47" s="725"/>
      <c r="AW47" s="725"/>
      <c r="AX47" s="725"/>
      <c r="AY47" s="725"/>
      <c r="AZ47" s="725"/>
      <c r="BA47" s="725"/>
      <c r="BB47" s="725"/>
      <c r="BC47" s="725"/>
      <c r="BD47" s="725"/>
      <c r="BE47" s="725"/>
      <c r="BF47" s="725"/>
      <c r="BG47" s="725"/>
      <c r="BH47" s="725"/>
      <c r="BI47" s="725"/>
      <c r="BJ47" s="725"/>
      <c r="BK47" s="725"/>
    </row>
    <row r="48" spans="1:63">
      <c r="A48" s="24"/>
      <c r="B48" s="24"/>
      <c r="C48" s="24"/>
      <c r="D48" s="24"/>
      <c r="E48" s="24"/>
      <c r="F48" s="24"/>
      <c r="G48" s="24"/>
      <c r="H48" s="24"/>
      <c r="I48" s="24"/>
      <c r="J48" s="24"/>
      <c r="K48" s="24"/>
      <c r="L48" s="24"/>
      <c r="M48" s="24"/>
      <c r="N48" s="24"/>
      <c r="O48" s="24"/>
      <c r="P48" s="24"/>
      <c r="Q48" s="24"/>
      <c r="R48" s="24"/>
      <c r="S48" s="24"/>
      <c r="T48" s="24"/>
      <c r="U48" s="24"/>
      <c r="V48" s="24"/>
      <c r="W48" s="24"/>
      <c r="X48" s="24"/>
      <c r="Y48" s="621"/>
      <c r="Z48" s="967"/>
      <c r="AA48" s="436"/>
      <c r="AB48" s="436"/>
      <c r="AC48" s="436"/>
      <c r="AD48" s="436"/>
      <c r="AE48" s="436"/>
      <c r="AF48" s="724"/>
      <c r="AG48" s="730"/>
      <c r="AH48" s="730"/>
      <c r="AI48" s="730"/>
      <c r="AJ48" s="730"/>
      <c r="AK48" s="730"/>
      <c r="AL48" s="725"/>
      <c r="AM48" s="725"/>
      <c r="AN48" s="725"/>
      <c r="AO48" s="725"/>
      <c r="AP48" s="725"/>
      <c r="AQ48" s="725"/>
      <c r="AR48" s="725"/>
      <c r="AS48" s="725"/>
      <c r="AT48" s="725"/>
      <c r="AU48" s="725"/>
      <c r="AV48" s="725"/>
      <c r="AW48" s="724"/>
      <c r="AX48" s="724"/>
      <c r="AY48" s="724"/>
      <c r="AZ48" s="724"/>
      <c r="BA48" s="724"/>
      <c r="BB48" s="724"/>
      <c r="BC48" s="724"/>
      <c r="BD48" s="724"/>
      <c r="BE48" s="724"/>
      <c r="BF48" s="724"/>
      <c r="BG48" s="724"/>
      <c r="BH48" s="724"/>
      <c r="BI48" s="724"/>
      <c r="BJ48" s="725"/>
      <c r="BK48" s="725"/>
    </row>
    <row r="49" spans="1:63" ht="15" customHeight="1">
      <c r="A49" s="24"/>
      <c r="B49" s="24"/>
      <c r="C49" s="24"/>
      <c r="D49" s="24"/>
      <c r="E49" s="24"/>
      <c r="F49" s="24"/>
      <c r="G49" s="24"/>
      <c r="H49" s="24"/>
      <c r="I49" s="24"/>
      <c r="J49" s="24"/>
      <c r="K49" s="24"/>
      <c r="L49" s="24"/>
      <c r="M49" s="24"/>
      <c r="N49" s="24"/>
      <c r="O49" s="24"/>
      <c r="P49" s="24"/>
      <c r="Q49" s="24"/>
      <c r="R49" s="24"/>
      <c r="S49" s="24"/>
      <c r="T49" s="24"/>
      <c r="U49" s="24"/>
      <c r="V49" s="24"/>
      <c r="W49" s="24"/>
      <c r="X49" s="24"/>
      <c r="Y49" s="621"/>
      <c r="Z49" s="967"/>
      <c r="AA49" s="436"/>
      <c r="AB49" s="436"/>
      <c r="AC49" s="436"/>
      <c r="AD49" s="436"/>
      <c r="AE49" s="436"/>
      <c r="AF49" s="724"/>
      <c r="AG49" s="730"/>
      <c r="AH49" s="730"/>
      <c r="AI49" s="730"/>
      <c r="AJ49" s="730"/>
      <c r="AK49" s="730"/>
      <c r="AL49" s="725"/>
      <c r="AM49" s="725"/>
      <c r="AN49" s="725"/>
      <c r="AO49" s="725"/>
      <c r="AP49" s="725"/>
      <c r="AQ49" s="725"/>
      <c r="AR49" s="725"/>
      <c r="AS49" s="725"/>
      <c r="AT49" s="725"/>
      <c r="AU49" s="725"/>
      <c r="AV49" s="725"/>
      <c r="AW49" s="724"/>
      <c r="AX49" s="724"/>
      <c r="AY49" s="724"/>
      <c r="AZ49" s="724"/>
      <c r="BA49" s="724"/>
      <c r="BB49" s="724"/>
      <c r="BC49" s="724"/>
      <c r="BD49" s="724"/>
      <c r="BE49" s="724"/>
      <c r="BF49" s="724"/>
      <c r="BG49" s="724"/>
      <c r="BH49" s="724"/>
      <c r="BI49" s="724"/>
      <c r="BJ49" s="725"/>
      <c r="BK49" s="725"/>
    </row>
    <row r="50" spans="1:63">
      <c r="A50" s="24"/>
      <c r="B50" s="24"/>
      <c r="C50" s="24"/>
      <c r="D50" s="24"/>
      <c r="E50" s="24"/>
      <c r="F50" s="24"/>
      <c r="G50" s="24"/>
      <c r="H50" s="24"/>
      <c r="I50" s="24"/>
      <c r="J50" s="24"/>
      <c r="K50" s="24"/>
      <c r="L50" s="24"/>
      <c r="M50" s="24"/>
      <c r="N50" s="24"/>
      <c r="O50" s="24"/>
      <c r="P50" s="24"/>
      <c r="Q50" s="24"/>
      <c r="R50" s="24"/>
      <c r="S50" s="24"/>
      <c r="T50" s="24"/>
      <c r="U50" s="24"/>
      <c r="V50" s="24"/>
      <c r="W50" s="24"/>
      <c r="X50" s="24"/>
      <c r="Y50" s="621"/>
      <c r="Z50" s="967"/>
      <c r="AA50" s="436"/>
      <c r="AB50" s="436"/>
      <c r="AC50" s="436"/>
      <c r="AD50" s="436"/>
      <c r="AE50" s="436"/>
      <c r="AF50" s="724"/>
      <c r="AG50" s="730"/>
      <c r="AH50" s="730"/>
      <c r="AI50" s="730"/>
      <c r="AJ50" s="730"/>
      <c r="AK50" s="730"/>
      <c r="AL50" s="725"/>
      <c r="AM50" s="725"/>
      <c r="AN50" s="725"/>
      <c r="AO50" s="725"/>
      <c r="AP50" s="725"/>
      <c r="AQ50" s="725"/>
      <c r="AR50" s="725"/>
      <c r="AS50" s="725"/>
      <c r="AT50" s="725"/>
      <c r="AU50" s="725"/>
      <c r="AV50" s="725"/>
      <c r="AW50" s="724"/>
      <c r="AX50" s="724"/>
      <c r="AY50" s="724"/>
      <c r="AZ50" s="724"/>
      <c r="BA50" s="724"/>
      <c r="BB50" s="724"/>
      <c r="BC50" s="724"/>
      <c r="BD50" s="724"/>
      <c r="BE50" s="724"/>
      <c r="BF50" s="724"/>
      <c r="BG50" s="724"/>
      <c r="BH50" s="724"/>
      <c r="BI50" s="724"/>
      <c r="BJ50" s="725"/>
      <c r="BK50" s="725"/>
    </row>
    <row r="51" spans="1:63" ht="15" customHeight="1">
      <c r="A51" s="24"/>
      <c r="B51" s="24"/>
      <c r="C51" s="24"/>
      <c r="D51" s="24"/>
      <c r="E51" s="24"/>
      <c r="F51" s="24"/>
      <c r="G51" s="24"/>
      <c r="H51" s="24"/>
      <c r="I51" s="24"/>
      <c r="J51" s="24"/>
      <c r="K51" s="24"/>
      <c r="L51" s="24"/>
      <c r="M51" s="24"/>
      <c r="N51" s="24"/>
      <c r="O51" s="24"/>
      <c r="P51" s="24"/>
      <c r="Q51" s="24"/>
      <c r="R51" s="24"/>
      <c r="S51" s="24"/>
      <c r="T51" s="24"/>
      <c r="U51" s="24"/>
      <c r="V51" s="24"/>
      <c r="W51" s="24"/>
      <c r="X51" s="24"/>
      <c r="Y51" s="621"/>
      <c r="Z51" s="967"/>
      <c r="AA51" s="436"/>
      <c r="AB51" s="436"/>
      <c r="AC51" s="436"/>
      <c r="AD51" s="436"/>
      <c r="AE51" s="436"/>
      <c r="AF51" s="724"/>
      <c r="AG51" s="730"/>
      <c r="AH51" s="730"/>
      <c r="AI51" s="730"/>
      <c r="AJ51" s="730"/>
      <c r="AK51" s="730"/>
      <c r="AL51" s="725"/>
      <c r="AM51" s="725"/>
      <c r="AN51" s="725"/>
      <c r="AO51" s="725"/>
      <c r="AP51" s="725"/>
      <c r="AQ51" s="725"/>
      <c r="AR51" s="725"/>
      <c r="AS51" s="725"/>
      <c r="AT51" s="725"/>
      <c r="AU51" s="725"/>
      <c r="AV51" s="725"/>
      <c r="AW51" s="724"/>
      <c r="AX51" s="724"/>
      <c r="AY51" s="724"/>
      <c r="AZ51" s="724"/>
      <c r="BA51" s="724"/>
      <c r="BB51" s="724"/>
      <c r="BC51" s="724"/>
      <c r="BD51" s="724"/>
      <c r="BE51" s="724"/>
      <c r="BF51" s="724"/>
      <c r="BG51" s="724"/>
      <c r="BH51" s="724"/>
      <c r="BI51" s="724"/>
      <c r="BJ51" s="725"/>
      <c r="BK51" s="725"/>
    </row>
    <row r="52" spans="1:63">
      <c r="A52" s="24"/>
      <c r="B52" s="24"/>
      <c r="C52" s="24"/>
      <c r="D52" s="24"/>
      <c r="E52" s="24"/>
      <c r="F52" s="24"/>
      <c r="G52" s="24"/>
      <c r="H52" s="24"/>
      <c r="I52" s="24"/>
      <c r="J52" s="24"/>
      <c r="K52" s="24"/>
      <c r="L52" s="24"/>
      <c r="M52" s="24"/>
      <c r="N52" s="24"/>
      <c r="O52" s="24"/>
      <c r="P52" s="24"/>
      <c r="Q52" s="24"/>
      <c r="R52" s="24"/>
      <c r="S52" s="24"/>
      <c r="T52" s="24"/>
      <c r="U52" s="24"/>
      <c r="V52" s="24"/>
      <c r="W52" s="24"/>
      <c r="X52" s="24"/>
      <c r="Y52" s="621"/>
      <c r="Z52" s="24"/>
      <c r="AA52" s="968"/>
      <c r="AB52" s="436"/>
      <c r="AC52" s="436"/>
      <c r="AD52" s="436"/>
      <c r="AE52" s="436"/>
      <c r="AF52" s="724"/>
      <c r="AG52" s="730"/>
      <c r="AH52" s="730"/>
      <c r="AI52" s="730"/>
      <c r="AJ52" s="730"/>
      <c r="AK52" s="730"/>
      <c r="AL52" s="725"/>
      <c r="AM52" s="725"/>
      <c r="AN52" s="725"/>
      <c r="AO52" s="725"/>
      <c r="AP52" s="725"/>
      <c r="AQ52" s="725"/>
      <c r="AR52" s="725"/>
      <c r="AS52" s="725"/>
      <c r="AT52" s="725"/>
      <c r="AU52" s="725"/>
      <c r="AV52" s="725"/>
      <c r="AW52" s="724"/>
      <c r="AX52" s="724"/>
      <c r="AY52" s="724"/>
      <c r="AZ52" s="724"/>
      <c r="BA52" s="724"/>
      <c r="BB52" s="724"/>
      <c r="BC52" s="724"/>
      <c r="BD52" s="724"/>
      <c r="BE52" s="724"/>
      <c r="BF52" s="724"/>
      <c r="BG52" s="724"/>
      <c r="BH52" s="724"/>
      <c r="BI52" s="724"/>
      <c r="BJ52" s="725"/>
      <c r="BK52" s="725"/>
    </row>
    <row r="53" spans="1:63" ht="15" customHeight="1">
      <c r="A53" s="24"/>
      <c r="B53" s="24"/>
      <c r="C53" s="24"/>
      <c r="D53" s="24"/>
      <c r="E53" s="24"/>
      <c r="F53" s="24"/>
      <c r="G53" s="24"/>
      <c r="H53" s="24"/>
      <c r="I53" s="24"/>
      <c r="J53" s="24"/>
      <c r="K53" s="24"/>
      <c r="L53" s="24"/>
      <c r="M53" s="24"/>
      <c r="N53" s="24"/>
      <c r="O53" s="24"/>
      <c r="P53" s="24"/>
      <c r="Q53" s="24"/>
      <c r="R53" s="24"/>
      <c r="S53" s="24"/>
      <c r="T53" s="24"/>
      <c r="U53" s="24"/>
      <c r="V53" s="24"/>
      <c r="W53" s="24"/>
      <c r="X53" s="24"/>
      <c r="Y53" s="621"/>
      <c r="Z53" s="24"/>
      <c r="AA53" s="968"/>
      <c r="AB53" s="436"/>
      <c r="AC53" s="436"/>
      <c r="AD53" s="436"/>
      <c r="AE53" s="436"/>
      <c r="AF53" s="724"/>
      <c r="AG53" s="730"/>
      <c r="AH53" s="730"/>
      <c r="AI53" s="730"/>
      <c r="AJ53" s="730"/>
      <c r="AK53" s="730"/>
      <c r="AL53" s="725"/>
      <c r="AM53" s="725"/>
      <c r="AN53" s="725"/>
      <c r="AO53" s="725"/>
      <c r="AP53" s="725"/>
      <c r="AQ53" s="725"/>
      <c r="AR53" s="725"/>
      <c r="AS53" s="725"/>
      <c r="AT53" s="725"/>
      <c r="AU53" s="725"/>
      <c r="AV53" s="725"/>
      <c r="AW53" s="724"/>
      <c r="AX53" s="724"/>
      <c r="AY53" s="724"/>
      <c r="AZ53" s="724"/>
      <c r="BA53" s="724"/>
      <c r="BB53" s="724"/>
      <c r="BC53" s="724"/>
      <c r="BD53" s="724"/>
      <c r="BE53" s="724"/>
      <c r="BF53" s="724"/>
      <c r="BG53" s="724"/>
      <c r="BH53" s="724"/>
      <c r="BI53" s="724"/>
      <c r="BJ53" s="725"/>
      <c r="BK53" s="725"/>
    </row>
    <row r="54" spans="1:63">
      <c r="A54" s="24"/>
      <c r="B54" s="24"/>
      <c r="C54" s="24"/>
      <c r="D54" s="24"/>
      <c r="E54" s="24"/>
      <c r="F54" s="24"/>
      <c r="G54" s="24"/>
      <c r="H54" s="24"/>
      <c r="I54" s="24"/>
      <c r="J54" s="24"/>
      <c r="K54" s="24"/>
      <c r="L54" s="24"/>
      <c r="M54" s="24"/>
      <c r="N54" s="24"/>
      <c r="O54" s="24"/>
      <c r="P54" s="24"/>
      <c r="Q54" s="24"/>
      <c r="R54" s="24"/>
      <c r="S54" s="24"/>
      <c r="T54" s="24"/>
      <c r="U54" s="24"/>
      <c r="V54" s="24"/>
      <c r="W54" s="24"/>
      <c r="X54" s="24"/>
      <c r="Y54" s="621"/>
      <c r="Z54" s="24"/>
      <c r="AA54" s="968"/>
      <c r="AB54" s="436"/>
      <c r="AC54" s="436"/>
      <c r="AD54" s="436"/>
      <c r="AE54" s="436"/>
      <c r="AF54" s="724"/>
      <c r="AG54" s="730"/>
      <c r="AH54" s="730"/>
      <c r="AI54" s="730"/>
      <c r="AJ54" s="730"/>
      <c r="AK54" s="730"/>
      <c r="AL54" s="725"/>
      <c r="AM54" s="725"/>
      <c r="AN54" s="725"/>
      <c r="AO54" s="725"/>
      <c r="AP54" s="725"/>
      <c r="AQ54" s="725"/>
      <c r="AR54" s="725"/>
      <c r="AS54" s="725"/>
      <c r="AT54" s="725"/>
      <c r="AU54" s="725"/>
      <c r="AV54" s="725"/>
      <c r="AW54" s="724"/>
      <c r="AX54" s="724"/>
      <c r="AY54" s="724"/>
      <c r="AZ54" s="724"/>
      <c r="BA54" s="724"/>
      <c r="BB54" s="724"/>
      <c r="BC54" s="724"/>
      <c r="BD54" s="724"/>
      <c r="BE54" s="724"/>
      <c r="BF54" s="724"/>
      <c r="BG54" s="724"/>
      <c r="BH54" s="724"/>
      <c r="BI54" s="724"/>
      <c r="BJ54" s="725"/>
      <c r="BK54" s="725"/>
    </row>
    <row r="55" spans="1:63">
      <c r="A55" s="24"/>
      <c r="B55" s="24"/>
      <c r="C55" s="24"/>
      <c r="D55" s="24"/>
      <c r="E55" s="24"/>
      <c r="F55" s="24"/>
      <c r="G55" s="24"/>
      <c r="H55" s="24"/>
      <c r="I55" s="24"/>
      <c r="J55" s="24"/>
      <c r="K55" s="24"/>
      <c r="L55" s="24"/>
      <c r="M55" s="24"/>
      <c r="N55" s="24"/>
      <c r="O55" s="24"/>
      <c r="P55" s="24"/>
      <c r="Q55" s="24"/>
      <c r="R55" s="24"/>
      <c r="S55" s="24"/>
      <c r="T55" s="24"/>
      <c r="U55" s="24"/>
      <c r="V55" s="24"/>
      <c r="W55" s="24"/>
      <c r="X55" s="621"/>
      <c r="Y55" s="436"/>
      <c r="Z55" s="24"/>
      <c r="AA55" s="968"/>
      <c r="AB55" s="436"/>
      <c r="AC55" s="436"/>
      <c r="AD55" s="436"/>
      <c r="AE55" s="436"/>
      <c r="AF55" s="731"/>
      <c r="AG55" s="730"/>
      <c r="AH55" s="730"/>
      <c r="AI55" s="730"/>
      <c r="AJ55" s="730"/>
      <c r="AK55" s="730"/>
      <c r="AL55" s="725"/>
      <c r="AM55" s="725"/>
      <c r="AN55" s="725"/>
      <c r="AO55" s="725"/>
      <c r="AP55" s="725"/>
      <c r="AQ55" s="725"/>
      <c r="AR55" s="725"/>
      <c r="AS55" s="725"/>
      <c r="AT55" s="725"/>
      <c r="AU55" s="725"/>
      <c r="AV55" s="725"/>
      <c r="AW55" s="724"/>
      <c r="AX55" s="724"/>
      <c r="AY55" s="724"/>
      <c r="AZ55" s="724"/>
      <c r="BA55" s="724"/>
      <c r="BB55" s="724"/>
      <c r="BC55" s="724"/>
      <c r="BD55" s="724"/>
      <c r="BE55" s="724"/>
      <c r="BF55" s="724"/>
      <c r="BG55" s="724"/>
      <c r="BH55" s="724"/>
      <c r="BI55" s="724"/>
      <c r="BJ55" s="725"/>
      <c r="BK55" s="725"/>
    </row>
    <row r="56" spans="1:63">
      <c r="A56" s="24"/>
      <c r="B56" s="24"/>
      <c r="C56" s="24"/>
      <c r="D56" s="24"/>
      <c r="E56" s="24"/>
      <c r="F56" s="24"/>
      <c r="G56" s="24"/>
      <c r="H56" s="24"/>
      <c r="I56" s="24"/>
      <c r="J56" s="24"/>
      <c r="K56" s="24"/>
      <c r="L56" s="24"/>
      <c r="M56" s="24"/>
      <c r="N56" s="24"/>
      <c r="O56" s="24"/>
      <c r="P56" s="24"/>
      <c r="Q56" s="24"/>
      <c r="R56" s="24"/>
      <c r="S56" s="24"/>
      <c r="T56" s="24"/>
      <c r="U56" s="24"/>
      <c r="V56" s="24"/>
      <c r="W56" s="24"/>
      <c r="X56" s="621"/>
      <c r="Y56" s="436"/>
      <c r="Z56" s="24"/>
      <c r="AA56" s="968"/>
      <c r="AB56" s="436"/>
      <c r="AC56" s="436"/>
      <c r="AD56" s="436"/>
      <c r="AE56" s="436"/>
      <c r="AF56" s="731"/>
      <c r="AG56" s="730"/>
      <c r="AH56" s="730"/>
      <c r="AI56" s="730"/>
      <c r="AJ56" s="730"/>
      <c r="AK56" s="730"/>
      <c r="AL56" s="725"/>
      <c r="AM56" s="725"/>
      <c r="AN56" s="725"/>
      <c r="AO56" s="725"/>
      <c r="AP56" s="725"/>
      <c r="AQ56" s="725"/>
      <c r="AR56" s="725"/>
      <c r="AS56" s="725"/>
      <c r="AT56" s="725"/>
      <c r="AU56" s="725"/>
      <c r="AV56" s="725"/>
      <c r="AW56" s="724"/>
      <c r="AX56" s="724"/>
      <c r="AY56" s="724"/>
      <c r="AZ56" s="724"/>
      <c r="BA56" s="724"/>
      <c r="BB56" s="724"/>
      <c r="BC56" s="724"/>
      <c r="BD56" s="724"/>
      <c r="BE56" s="724"/>
      <c r="BF56" s="724"/>
      <c r="BG56" s="724"/>
      <c r="BH56" s="724"/>
      <c r="BI56" s="724"/>
      <c r="BJ56" s="725"/>
      <c r="BK56" s="725"/>
    </row>
    <row r="57" spans="1:63">
      <c r="A57" s="24"/>
      <c r="B57" s="24"/>
      <c r="C57" s="24"/>
      <c r="D57" s="24"/>
      <c r="E57" s="24"/>
      <c r="F57" s="24"/>
      <c r="G57" s="24"/>
      <c r="H57" s="24"/>
      <c r="I57" s="24"/>
      <c r="J57" s="24"/>
      <c r="K57" s="24"/>
      <c r="L57" s="24"/>
      <c r="M57" s="24"/>
      <c r="N57" s="24"/>
      <c r="O57" s="24"/>
      <c r="P57" s="24"/>
      <c r="Q57" s="24"/>
      <c r="R57" s="24"/>
      <c r="S57" s="24"/>
      <c r="T57" s="24"/>
      <c r="U57" s="24"/>
      <c r="V57" s="24"/>
      <c r="W57" s="24"/>
      <c r="X57" s="621"/>
      <c r="Y57" s="436"/>
      <c r="Z57" s="24"/>
      <c r="AA57" s="968"/>
      <c r="AB57" s="436"/>
      <c r="AC57" s="436"/>
      <c r="AD57" s="436"/>
      <c r="AE57" s="436"/>
      <c r="AG57" s="730"/>
      <c r="AH57" s="730"/>
      <c r="AI57" s="730"/>
      <c r="AJ57" s="730"/>
      <c r="AK57" s="730"/>
      <c r="AL57" s="725"/>
      <c r="AW57" s="724"/>
      <c r="AX57" s="724"/>
      <c r="AY57" s="724"/>
      <c r="AZ57" s="724"/>
      <c r="BA57" s="724"/>
      <c r="BB57" s="724"/>
      <c r="BC57" s="724"/>
      <c r="BD57" s="724"/>
      <c r="BE57" s="724"/>
      <c r="BF57" s="724"/>
      <c r="BG57" s="724"/>
      <c r="BH57" s="724"/>
      <c r="BI57" s="724"/>
    </row>
    <row r="58" spans="1:63">
      <c r="A58" s="24"/>
      <c r="B58" s="24"/>
      <c r="C58" s="24"/>
      <c r="D58" s="24"/>
      <c r="E58" s="24"/>
      <c r="F58" s="24"/>
      <c r="G58" s="24"/>
      <c r="H58" s="24"/>
      <c r="I58" s="24"/>
      <c r="J58" s="24"/>
      <c r="K58" s="24"/>
      <c r="L58" s="24"/>
      <c r="M58" s="24"/>
      <c r="N58" s="24"/>
      <c r="O58" s="24"/>
      <c r="P58" s="24"/>
      <c r="Q58" s="24"/>
      <c r="R58" s="24"/>
      <c r="S58" s="24"/>
      <c r="T58" s="24"/>
      <c r="U58" s="24"/>
      <c r="V58" s="24"/>
      <c r="W58" s="24"/>
      <c r="X58" s="621"/>
      <c r="Y58" s="436"/>
      <c r="Z58" s="947"/>
      <c r="AA58" s="436"/>
      <c r="AB58" s="436"/>
      <c r="AC58" s="436"/>
      <c r="AD58" s="436"/>
      <c r="AE58" s="436"/>
      <c r="AG58" s="730"/>
      <c r="AH58" s="730"/>
      <c r="AI58" s="730"/>
      <c r="AJ58" s="730"/>
      <c r="AK58" s="730"/>
      <c r="AL58" s="725"/>
      <c r="AM58" s="724"/>
      <c r="AN58" s="724"/>
      <c r="AO58" s="724"/>
      <c r="AP58" s="724"/>
      <c r="AQ58" s="724"/>
      <c r="AR58" s="724"/>
      <c r="AS58" s="724"/>
      <c r="AT58" s="724"/>
      <c r="AU58" s="724"/>
      <c r="AV58" s="724"/>
      <c r="AW58" s="724"/>
      <c r="AX58" s="724"/>
      <c r="AY58" s="724"/>
      <c r="AZ58" s="724"/>
      <c r="BA58" s="724"/>
      <c r="BB58" s="724"/>
      <c r="BC58" s="724"/>
      <c r="BD58" s="724"/>
      <c r="BE58" s="724"/>
      <c r="BF58" s="724"/>
      <c r="BG58" s="724"/>
      <c r="BH58" s="724"/>
      <c r="BI58" s="724"/>
    </row>
    <row r="59" spans="1:63">
      <c r="A59" s="24"/>
      <c r="B59" s="24"/>
      <c r="C59" s="24"/>
      <c r="D59" s="24"/>
      <c r="E59" s="24"/>
      <c r="F59" s="24"/>
      <c r="G59" s="24"/>
      <c r="H59" s="24"/>
      <c r="I59" s="24"/>
      <c r="J59" s="24"/>
      <c r="K59" s="24"/>
      <c r="L59" s="24"/>
      <c r="M59" s="24"/>
      <c r="N59" s="24"/>
      <c r="O59" s="24"/>
      <c r="P59" s="24"/>
      <c r="Q59" s="24"/>
      <c r="R59" s="24"/>
      <c r="S59" s="24"/>
      <c r="T59" s="24"/>
      <c r="U59" s="24"/>
      <c r="V59" s="24"/>
      <c r="W59" s="24"/>
      <c r="X59" s="621"/>
      <c r="Y59" s="436"/>
      <c r="Z59" s="947"/>
      <c r="AA59" s="436"/>
      <c r="AB59" s="436"/>
      <c r="AC59" s="436"/>
      <c r="AD59" s="436"/>
      <c r="AE59" s="436"/>
      <c r="AG59" s="730"/>
      <c r="AH59" s="730"/>
      <c r="AI59" s="730"/>
      <c r="AJ59" s="730"/>
      <c r="AK59" s="730"/>
      <c r="AL59" s="725"/>
      <c r="AM59" s="724"/>
      <c r="AN59" s="724"/>
      <c r="AO59" s="724"/>
      <c r="AP59" s="724"/>
      <c r="AQ59" s="724"/>
      <c r="AR59" s="724"/>
      <c r="AS59" s="724"/>
      <c r="AT59" s="724"/>
      <c r="AU59" s="724"/>
      <c r="AV59" s="724"/>
      <c r="AW59" s="724"/>
      <c r="AX59" s="724"/>
      <c r="AY59" s="724"/>
      <c r="AZ59" s="724"/>
      <c r="BA59" s="724"/>
      <c r="BB59" s="724"/>
      <c r="BC59" s="724"/>
      <c r="BD59" s="724"/>
      <c r="BE59" s="724"/>
      <c r="BF59" s="724"/>
      <c r="BG59" s="724"/>
      <c r="BH59" s="724"/>
      <c r="BI59" s="724"/>
    </row>
    <row r="60" spans="1:63">
      <c r="A60" s="24"/>
      <c r="B60" s="24"/>
      <c r="C60" s="24"/>
      <c r="D60" s="24"/>
      <c r="E60" s="24"/>
      <c r="F60" s="24"/>
      <c r="G60" s="24"/>
      <c r="H60" s="24"/>
      <c r="I60" s="24"/>
      <c r="J60" s="24"/>
      <c r="K60" s="24"/>
      <c r="L60" s="24"/>
      <c r="M60" s="24"/>
      <c r="N60" s="24"/>
      <c r="O60" s="24"/>
      <c r="P60" s="24"/>
      <c r="Q60" s="24"/>
      <c r="R60" s="24"/>
      <c r="S60" s="24"/>
      <c r="T60" s="24"/>
      <c r="U60" s="24"/>
      <c r="V60" s="24"/>
      <c r="W60" s="24"/>
      <c r="X60" s="621"/>
      <c r="Y60" s="436"/>
      <c r="Z60" s="947"/>
      <c r="AA60" s="436"/>
      <c r="AB60" s="436"/>
      <c r="AC60" s="436"/>
      <c r="AD60" s="436"/>
      <c r="AE60" s="436"/>
      <c r="AG60" s="730"/>
      <c r="AH60" s="730"/>
      <c r="AI60" s="730"/>
      <c r="AJ60" s="730"/>
      <c r="AK60" s="730"/>
      <c r="AL60" s="725"/>
      <c r="AM60" s="724"/>
      <c r="AN60" s="724"/>
      <c r="AO60" s="724"/>
      <c r="AP60" s="724"/>
      <c r="AQ60" s="724"/>
      <c r="AR60" s="724"/>
      <c r="AS60" s="724"/>
      <c r="AT60" s="724"/>
      <c r="AU60" s="724"/>
      <c r="AV60" s="724"/>
      <c r="AW60" s="724"/>
      <c r="AX60" s="724"/>
      <c r="AY60" s="724"/>
      <c r="AZ60" s="724"/>
      <c r="BA60" s="724"/>
      <c r="BB60" s="724"/>
      <c r="BC60" s="724"/>
      <c r="BD60" s="724"/>
      <c r="BE60" s="724"/>
      <c r="BF60" s="724"/>
      <c r="BG60" s="724"/>
      <c r="BH60" s="724"/>
      <c r="BI60" s="724"/>
    </row>
    <row r="61" spans="1:63">
      <c r="A61" s="24"/>
      <c r="B61" s="24"/>
      <c r="C61" s="24"/>
      <c r="D61" s="24"/>
      <c r="E61" s="24"/>
      <c r="F61" s="24"/>
      <c r="G61" s="24"/>
      <c r="H61" s="24"/>
      <c r="I61" s="24"/>
      <c r="J61" s="24"/>
      <c r="K61" s="24"/>
      <c r="L61" s="24"/>
      <c r="M61" s="24"/>
      <c r="N61" s="24"/>
      <c r="O61" s="24"/>
      <c r="P61" s="24"/>
      <c r="Q61" s="24"/>
      <c r="R61" s="24"/>
      <c r="S61" s="24"/>
      <c r="T61" s="24"/>
      <c r="U61" s="24"/>
      <c r="V61" s="24"/>
      <c r="W61" s="24"/>
      <c r="X61" s="621"/>
      <c r="Y61" s="436"/>
      <c r="Z61" s="947"/>
      <c r="AA61" s="436"/>
      <c r="AB61" s="436"/>
      <c r="AC61" s="436"/>
      <c r="AD61" s="436"/>
      <c r="AE61" s="436"/>
      <c r="AG61" s="730"/>
      <c r="AH61" s="730"/>
      <c r="AI61" s="730"/>
      <c r="AJ61" s="730"/>
      <c r="AK61" s="730"/>
      <c r="AL61" s="725"/>
      <c r="AM61" s="724"/>
      <c r="AN61" s="724"/>
      <c r="AO61" s="724"/>
      <c r="AP61" s="724"/>
      <c r="AQ61" s="724"/>
      <c r="AR61" s="724"/>
      <c r="AS61" s="724"/>
      <c r="AT61" s="724"/>
      <c r="AU61" s="724"/>
      <c r="AV61" s="724"/>
      <c r="AW61" s="724"/>
      <c r="AX61" s="724"/>
      <c r="AY61" s="724"/>
      <c r="AZ61" s="724"/>
      <c r="BA61" s="724"/>
      <c r="BB61" s="724"/>
      <c r="BC61" s="724"/>
      <c r="BD61" s="724"/>
      <c r="BE61" s="724"/>
      <c r="BF61" s="724"/>
      <c r="BG61" s="724"/>
      <c r="BH61" s="724"/>
      <c r="BI61" s="724"/>
    </row>
    <row r="62" spans="1:63">
      <c r="A62" s="24"/>
      <c r="G62" s="24"/>
      <c r="H62" s="24"/>
      <c r="I62" s="24"/>
      <c r="J62" s="24"/>
      <c r="K62" s="24"/>
      <c r="L62" s="24"/>
      <c r="M62" s="24"/>
      <c r="N62" s="24"/>
      <c r="O62" s="24"/>
      <c r="P62" s="24"/>
      <c r="Q62" s="24"/>
      <c r="R62" s="24"/>
      <c r="S62" s="24"/>
      <c r="T62" s="24"/>
      <c r="U62" s="24"/>
      <c r="V62" s="24"/>
      <c r="W62" s="24"/>
      <c r="X62" s="621"/>
      <c r="Y62" s="436"/>
      <c r="Z62" s="947"/>
      <c r="AA62" s="436"/>
      <c r="AB62" s="436"/>
      <c r="AC62" s="436"/>
      <c r="AD62" s="436"/>
      <c r="AE62" s="436"/>
      <c r="AG62" s="730"/>
      <c r="AH62" s="730"/>
      <c r="AI62" s="730"/>
      <c r="AJ62" s="730"/>
      <c r="AK62" s="730"/>
      <c r="AL62" s="725"/>
      <c r="AM62" s="724"/>
      <c r="AN62" s="724"/>
      <c r="AO62" s="724"/>
      <c r="AP62" s="724"/>
      <c r="AQ62" s="724"/>
      <c r="AR62" s="724"/>
      <c r="AS62" s="724"/>
      <c r="AT62" s="724"/>
      <c r="AU62" s="724"/>
      <c r="AV62" s="724"/>
      <c r="AW62" s="724"/>
      <c r="AX62" s="724"/>
      <c r="AY62" s="724"/>
      <c r="AZ62" s="724"/>
      <c r="BA62" s="724"/>
      <c r="BB62" s="724"/>
      <c r="BC62" s="724"/>
      <c r="BD62" s="724"/>
      <c r="BE62" s="724"/>
      <c r="BF62" s="724"/>
      <c r="BG62" s="724"/>
      <c r="BH62" s="724"/>
      <c r="BI62" s="724"/>
    </row>
    <row r="63" spans="1:63">
      <c r="A63" s="24"/>
      <c r="G63" s="24"/>
      <c r="H63" s="24"/>
      <c r="I63" s="24"/>
      <c r="J63" s="24"/>
      <c r="K63" s="24"/>
      <c r="L63" s="24"/>
      <c r="M63" s="24"/>
      <c r="N63" s="24"/>
      <c r="O63" s="24"/>
      <c r="P63" s="24"/>
      <c r="Q63" s="24"/>
      <c r="R63" s="24"/>
      <c r="S63" s="24"/>
      <c r="T63" s="24"/>
      <c r="U63" s="24"/>
      <c r="V63" s="24"/>
      <c r="W63" s="24"/>
      <c r="X63" s="621"/>
      <c r="Y63" s="436"/>
      <c r="Z63" s="947"/>
      <c r="AA63" s="436"/>
      <c r="AB63" s="436"/>
      <c r="AC63" s="436"/>
      <c r="AD63" s="436"/>
      <c r="AE63" s="436"/>
      <c r="AG63" s="730"/>
      <c r="AH63" s="730"/>
      <c r="AI63" s="730"/>
      <c r="AJ63" s="730"/>
      <c r="AK63" s="730"/>
      <c r="AL63" s="725"/>
      <c r="AM63" s="724"/>
      <c r="AN63" s="724"/>
      <c r="AO63" s="724"/>
      <c r="AP63" s="724"/>
      <c r="AQ63" s="724"/>
      <c r="AR63" s="724"/>
      <c r="AS63" s="724"/>
      <c r="AT63" s="724"/>
      <c r="AU63" s="724"/>
      <c r="AV63" s="724"/>
      <c r="AW63" s="724"/>
      <c r="AX63" s="724"/>
      <c r="AY63" s="724"/>
      <c r="AZ63" s="724"/>
      <c r="BA63" s="724"/>
      <c r="BB63" s="724"/>
      <c r="BC63" s="724"/>
      <c r="BD63" s="724"/>
      <c r="BE63" s="724"/>
      <c r="BF63" s="724"/>
      <c r="BG63" s="724"/>
      <c r="BH63" s="724"/>
      <c r="BI63" s="724"/>
    </row>
    <row r="64" spans="1:63">
      <c r="A64" s="24"/>
      <c r="G64" s="24"/>
      <c r="H64" s="24"/>
      <c r="I64" s="24"/>
      <c r="J64" s="24"/>
      <c r="K64" s="24"/>
      <c r="L64" s="24"/>
      <c r="M64" s="24"/>
      <c r="N64" s="24"/>
      <c r="O64" s="24"/>
      <c r="P64" s="24"/>
      <c r="Q64" s="24"/>
      <c r="R64" s="24"/>
      <c r="S64" s="24"/>
      <c r="T64" s="24"/>
      <c r="U64" s="24"/>
      <c r="V64" s="24"/>
      <c r="W64" s="24"/>
      <c r="X64" s="621"/>
      <c r="Y64" s="436"/>
      <c r="Z64" s="947"/>
      <c r="AA64" s="436"/>
      <c r="AB64" s="436"/>
      <c r="AC64" s="436"/>
      <c r="AD64" s="436"/>
      <c r="AE64" s="436"/>
      <c r="AG64" s="730"/>
      <c r="AH64" s="730"/>
      <c r="AI64" s="730"/>
      <c r="AJ64" s="730"/>
      <c r="AK64" s="730"/>
      <c r="AL64" s="725"/>
      <c r="AM64" s="724"/>
      <c r="AN64" s="724"/>
      <c r="AO64" s="724"/>
      <c r="AP64" s="724"/>
      <c r="AQ64" s="724"/>
      <c r="AR64" s="724"/>
      <c r="AS64" s="724"/>
      <c r="AT64" s="724"/>
      <c r="AU64" s="724"/>
      <c r="AV64" s="724"/>
      <c r="AW64" s="724"/>
      <c r="AX64" s="724"/>
      <c r="AY64" s="724"/>
      <c r="AZ64" s="724"/>
      <c r="BA64" s="724"/>
      <c r="BB64" s="724"/>
      <c r="BC64" s="724"/>
      <c r="BD64" s="724"/>
      <c r="BE64" s="724"/>
      <c r="BF64" s="724"/>
      <c r="BG64" s="724"/>
      <c r="BH64" s="724"/>
      <c r="BI64" s="724"/>
    </row>
    <row r="65" spans="26:61">
      <c r="Z65" s="947"/>
      <c r="AA65" s="436"/>
      <c r="AB65" s="436"/>
      <c r="AC65" s="436"/>
      <c r="AD65" s="436"/>
      <c r="AE65" s="436"/>
      <c r="AG65" s="730"/>
      <c r="AH65" s="730"/>
      <c r="AI65" s="730"/>
      <c r="AJ65" s="730"/>
      <c r="AK65" s="730"/>
      <c r="AL65" s="725"/>
      <c r="AM65" s="724"/>
      <c r="AN65" s="724"/>
      <c r="AO65" s="724"/>
      <c r="AP65" s="724"/>
      <c r="AQ65" s="724"/>
      <c r="AR65" s="724"/>
      <c r="AS65" s="724"/>
      <c r="AT65" s="724"/>
      <c r="AU65" s="724"/>
      <c r="AV65" s="724"/>
      <c r="AW65" s="724"/>
      <c r="AX65" s="724"/>
      <c r="AY65" s="724"/>
      <c r="AZ65" s="724"/>
      <c r="BA65" s="724"/>
      <c r="BB65" s="724"/>
      <c r="BC65" s="724"/>
      <c r="BD65" s="724"/>
      <c r="BE65" s="724"/>
      <c r="BF65" s="724"/>
      <c r="BG65" s="724"/>
      <c r="BH65" s="724"/>
      <c r="BI65" s="724"/>
    </row>
    <row r="66" spans="26:61">
      <c r="Z66" s="947"/>
      <c r="AA66" s="436"/>
      <c r="AB66" s="436"/>
      <c r="AC66" s="436"/>
      <c r="AD66" s="436"/>
      <c r="AE66" s="436"/>
      <c r="AL66" s="724"/>
      <c r="AM66" s="724"/>
      <c r="AN66" s="724"/>
      <c r="AO66" s="724"/>
      <c r="AP66" s="724"/>
      <c r="AQ66" s="724"/>
      <c r="AR66" s="724"/>
      <c r="AS66" s="724"/>
      <c r="AT66" s="724"/>
      <c r="AU66" s="724"/>
      <c r="AV66" s="724"/>
      <c r="AW66" s="724"/>
      <c r="AX66" s="724"/>
      <c r="AY66" s="724"/>
      <c r="AZ66" s="724"/>
      <c r="BA66" s="724"/>
      <c r="BB66" s="724"/>
      <c r="BC66" s="724"/>
      <c r="BD66" s="724"/>
      <c r="BE66" s="724"/>
      <c r="BF66" s="724"/>
      <c r="BG66" s="724"/>
      <c r="BH66" s="724"/>
      <c r="BI66" s="724"/>
    </row>
    <row r="67" spans="26:61">
      <c r="Z67" s="947"/>
      <c r="AA67" s="436"/>
      <c r="AB67" s="436"/>
      <c r="AC67" s="436"/>
      <c r="AD67" s="436"/>
      <c r="AE67" s="436"/>
      <c r="AL67" s="724"/>
      <c r="AM67" s="724"/>
      <c r="AN67" s="724"/>
      <c r="AO67" s="724"/>
      <c r="AP67" s="724"/>
      <c r="AQ67" s="724"/>
      <c r="AR67" s="724"/>
      <c r="AS67" s="724"/>
      <c r="AT67" s="724"/>
      <c r="AU67" s="724"/>
      <c r="AV67" s="724"/>
      <c r="AW67" s="724"/>
      <c r="AX67" s="724"/>
      <c r="AY67" s="724"/>
      <c r="AZ67" s="724"/>
      <c r="BA67" s="724"/>
      <c r="BB67" s="724"/>
      <c r="BC67" s="724"/>
      <c r="BD67" s="724"/>
      <c r="BE67" s="724"/>
      <c r="BF67" s="724"/>
      <c r="BG67" s="724"/>
      <c r="BH67" s="724"/>
      <c r="BI67" s="724"/>
    </row>
    <row r="68" spans="26:61">
      <c r="AL68" s="725"/>
      <c r="AM68" s="725"/>
      <c r="AN68" s="725"/>
      <c r="AO68" s="725"/>
      <c r="AP68" s="725"/>
      <c r="AQ68" s="725"/>
      <c r="AR68" s="725"/>
      <c r="AS68" s="725"/>
      <c r="AT68" s="725"/>
      <c r="AU68" s="725"/>
      <c r="AV68" s="725"/>
      <c r="AW68" s="725"/>
      <c r="AX68" s="725"/>
      <c r="AY68" s="725"/>
      <c r="AZ68" s="725"/>
      <c r="BA68" s="725"/>
      <c r="BB68" s="725"/>
      <c r="BC68" s="725"/>
      <c r="BD68" s="725"/>
      <c r="BE68" s="725"/>
      <c r="BF68" s="725"/>
      <c r="BG68" s="725"/>
      <c r="BH68" s="725"/>
      <c r="BI68" s="725"/>
    </row>
  </sheetData>
  <mergeCells count="12">
    <mergeCell ref="B21:E21"/>
    <mergeCell ref="B22:E22"/>
    <mergeCell ref="U35:Y35"/>
    <mergeCell ref="B16:S17"/>
    <mergeCell ref="G3:I3"/>
    <mergeCell ref="D4:F4"/>
    <mergeCell ref="O4:R4"/>
    <mergeCell ref="O5:S5"/>
    <mergeCell ref="B9:D9"/>
    <mergeCell ref="H9:J9"/>
    <mergeCell ref="N9:P9"/>
    <mergeCell ref="B13:S14"/>
  </mergeCells>
  <conditionalFormatting sqref="G4:K4">
    <cfRule type="expression" dxfId="9" priority="1">
      <formula>#REF!="Ristiverinen"</formula>
    </cfRule>
  </conditionalFormatting>
  <pageMargins left="0.25" right="0.25" top="0.75" bottom="0.75" header="0.3" footer="0.3"/>
  <pageSetup paperSize="9" scale="74" orientation="portrait" r:id="rId1"/>
  <drawing r:id="rId2"/>
  <extLst>
    <ext xmlns:x14="http://schemas.microsoft.com/office/spreadsheetml/2009/9/main" uri="{CCE6A557-97BC-4b89-ADB6-D9C93CAAB3DF}">
      <x14:dataValidations xmlns:xm="http://schemas.microsoft.com/office/excel/2006/main" count="9">
        <x14:dataValidation type="list" allowBlank="1" showInputMessage="1" showErrorMessage="1" xr:uid="{3A62C39A-3129-46D3-BA63-23C5A957E3FC}">
          <x14:formula1>
            <xm:f>Iltasatu_taulukot!$K$3:$K$10</xm:f>
          </x14:formula1>
          <xm:sqref>K5</xm:sqref>
        </x14:dataValidation>
        <x14:dataValidation type="list" allowBlank="1" showInputMessage="1" showErrorMessage="1" xr:uid="{2E268A57-EBFC-4DA7-A718-00DFB48401E3}">
          <x14:formula1>
            <xm:f>Iltasatu_taulukot!$I$16:$I$19</xm:f>
          </x14:formula1>
          <xm:sqref>O4:R4</xm:sqref>
        </x14:dataValidation>
        <x14:dataValidation type="list" allowBlank="1" showInputMessage="1" showErrorMessage="1" xr:uid="{01DC1A45-8A69-4CF4-8EC5-5BE880D45946}">
          <x14:formula1>
            <xm:f>Iltasatu_taulukot!$F$39:$F$116</xm:f>
          </x14:formula1>
          <xm:sqref>B13</xm:sqref>
        </x14:dataValidation>
        <x14:dataValidation type="list" allowBlank="1" showInputMessage="1" showErrorMessage="1" xr:uid="{8F95FBAC-ADF6-4358-AEE4-DCA0A633BF83}">
          <x14:formula1>
            <xm:f>Iltasatu_taulukot!$M$32:$M$41</xm:f>
          </x14:formula1>
          <xm:sqref>O5:S5</xm:sqref>
        </x14:dataValidation>
        <x14:dataValidation type="list" allowBlank="1" showInputMessage="1" showErrorMessage="1" xr:uid="{536A2685-E519-4435-BE9D-E5D53814DC55}">
          <x14:formula1>
            <xm:f>'Hahmonluonnin askeleet'!$L$3:$L$10</xm:f>
          </x14:formula1>
          <xm:sqref>G3:I3</xm:sqref>
        </x14:dataValidation>
        <x14:dataValidation type="list" allowBlank="1" showInputMessage="1" showErrorMessage="1" xr:uid="{40B0825A-65F8-47E7-BBCB-AA24579C03EB}">
          <x14:formula1>
            <xm:f>'Hahmonluonnin askeleet'!$B$18:$B$30</xm:f>
          </x14:formula1>
          <xm:sqref>D4:F4</xm:sqref>
        </x14:dataValidation>
        <x14:dataValidation type="list" allowBlank="1" showInputMessage="1" showErrorMessage="1" xr:uid="{1D68BA68-557F-44C4-A1A1-313E0244A8D3}">
          <x14:formula1>
            <xm:f>Iltasatu_taulukot!$L$3:$L$14</xm:f>
          </x14:formula1>
          <xm:sqref>H9 N9 B9</xm:sqref>
        </x14:dataValidation>
        <x14:dataValidation type="list" allowBlank="1" showInputMessage="1" showErrorMessage="1" xr:uid="{26FFFE02-B3AE-4546-8ACB-D99E06FD2394}">
          <x14:formula1>
            <xm:f>'Hahmonluonnin askeleet'!$L$42:$L$49</xm:f>
          </x14:formula1>
          <xm:sqref>B21:B22</xm:sqref>
        </x14:dataValidation>
        <x14:dataValidation type="list" allowBlank="1" showInputMessage="1" showErrorMessage="1" xr:uid="{16EB273D-558E-4710-8363-7A5724CE7DBE}">
          <x14:formula1>
            <xm:f>Iltasatu_taulukot!$T$2:$T$4</xm:f>
          </x14:formula1>
          <xm:sqref>S2</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D4C33-FF64-4620-9F50-9A327657CA37}">
  <sheetPr>
    <pageSetUpPr fitToPage="1"/>
  </sheetPr>
  <dimension ref="A1:Y71"/>
  <sheetViews>
    <sheetView workbookViewId="0">
      <selection activeCell="J62" sqref="J62"/>
    </sheetView>
  </sheetViews>
  <sheetFormatPr defaultColWidth="4.44140625" defaultRowHeight="14.4"/>
  <cols>
    <col min="1" max="1" width="1.33203125" style="17" customWidth="1"/>
    <col min="2" max="24" width="4.44140625" style="17"/>
    <col min="25" max="25" width="5.33203125" style="17" customWidth="1"/>
    <col min="26" max="16384" width="4.44140625" style="17"/>
  </cols>
  <sheetData>
    <row r="1" spans="1:25">
      <c r="A1" s="24"/>
      <c r="B1" s="24"/>
      <c r="C1" s="24"/>
      <c r="D1" s="24"/>
      <c r="E1" s="24"/>
      <c r="F1" s="24"/>
      <c r="G1" s="24"/>
      <c r="H1" s="24"/>
      <c r="I1" s="24"/>
      <c r="J1" s="24"/>
      <c r="K1" s="24"/>
      <c r="L1" s="24"/>
      <c r="M1" s="24"/>
      <c r="N1" s="24"/>
      <c r="O1" s="24"/>
      <c r="P1" s="24"/>
      <c r="Q1" s="24"/>
      <c r="R1" s="24"/>
      <c r="S1" s="24"/>
      <c r="T1" s="24"/>
      <c r="U1" s="24"/>
      <c r="V1" s="24"/>
      <c r="W1" s="24"/>
    </row>
    <row r="2" spans="1:25">
      <c r="A2" s="24"/>
      <c r="B2" s="366" t="s">
        <v>1290</v>
      </c>
      <c r="C2" s="24"/>
      <c r="D2" s="25" t="s">
        <v>1461</v>
      </c>
      <c r="E2" s="25"/>
      <c r="F2" s="25"/>
      <c r="G2" s="25"/>
      <c r="H2" s="25"/>
      <c r="I2" s="25"/>
      <c r="J2" s="25"/>
      <c r="K2" s="25"/>
      <c r="L2" s="24"/>
      <c r="M2" s="366" t="s">
        <v>516</v>
      </c>
      <c r="N2" s="24"/>
      <c r="O2" s="370">
        <v>50</v>
      </c>
      <c r="P2" s="772" t="str">
        <f>O2&amp;"*"&amp;VLOOKUP(G4,'Hahmonluonnin askeleet'!B17:C34,2)&amp;"="&amp;O2*VLOOKUP(G4,'Hahmonluonnin askeleet'!B17:C34,2)</f>
        <v>50*200=10000</v>
      </c>
      <c r="Q2" s="255"/>
      <c r="R2" s="25"/>
      <c r="S2" s="25"/>
      <c r="T2" s="24"/>
      <c r="U2" s="24"/>
      <c r="V2" s="24"/>
      <c r="W2" s="24"/>
      <c r="X2" s="24"/>
      <c r="Y2" s="24"/>
    </row>
    <row r="3" spans="1:25">
      <c r="A3" s="24"/>
      <c r="B3" s="366" t="s">
        <v>1291</v>
      </c>
      <c r="C3" s="24"/>
      <c r="D3" s="209" t="s">
        <v>1459</v>
      </c>
      <c r="E3" s="209"/>
      <c r="F3" s="209"/>
      <c r="G3" s="987" t="s">
        <v>285</v>
      </c>
      <c r="H3" s="987"/>
      <c r="I3" s="987"/>
      <c r="J3" s="209"/>
      <c r="K3" s="209"/>
      <c r="L3" s="24"/>
      <c r="M3" s="366" t="s">
        <v>1304</v>
      </c>
      <c r="N3" s="24"/>
      <c r="O3" s="209" t="s">
        <v>1460</v>
      </c>
      <c r="P3" s="209"/>
      <c r="Q3" s="209"/>
      <c r="R3" s="209"/>
      <c r="S3" s="209"/>
      <c r="T3" s="24"/>
      <c r="U3" s="24"/>
      <c r="V3" s="24"/>
      <c r="W3" s="24"/>
      <c r="X3" s="24"/>
      <c r="Y3" s="24"/>
    </row>
    <row r="4" spans="1:25">
      <c r="A4" s="24"/>
      <c r="B4" s="366" t="s">
        <v>165</v>
      </c>
      <c r="C4" s="24"/>
      <c r="D4" s="987" t="s">
        <v>1313</v>
      </c>
      <c r="E4" s="987"/>
      <c r="F4" s="987"/>
      <c r="G4" s="987" t="s">
        <v>577</v>
      </c>
      <c r="H4" s="987"/>
      <c r="I4" s="987"/>
      <c r="J4" s="1029"/>
      <c r="K4" s="1029"/>
      <c r="L4" s="24"/>
      <c r="M4" s="366" t="s">
        <v>1297</v>
      </c>
      <c r="N4" s="24"/>
      <c r="O4" s="987" t="s">
        <v>42</v>
      </c>
      <c r="P4" s="987"/>
      <c r="Q4" s="987"/>
      <c r="R4" s="987"/>
      <c r="S4" s="24"/>
      <c r="T4" s="24"/>
      <c r="U4" s="24"/>
      <c r="V4" s="24"/>
      <c r="W4" s="24"/>
      <c r="X4" s="24"/>
      <c r="Y4" s="24"/>
    </row>
    <row r="5" spans="1:25">
      <c r="A5" s="24"/>
      <c r="B5" s="365" t="s">
        <v>1302</v>
      </c>
      <c r="C5" s="24"/>
      <c r="D5" s="987" t="s">
        <v>577</v>
      </c>
      <c r="E5" s="987"/>
      <c r="F5" s="987"/>
      <c r="G5" s="1030"/>
      <c r="H5" s="1030"/>
      <c r="I5" s="1030"/>
      <c r="J5" s="209"/>
      <c r="K5" s="209"/>
      <c r="L5" s="24"/>
      <c r="M5" s="366" t="s">
        <v>1305</v>
      </c>
      <c r="N5" s="24"/>
      <c r="O5" s="987" t="s">
        <v>1397</v>
      </c>
      <c r="P5" s="987"/>
      <c r="Q5" s="987"/>
      <c r="R5" s="987"/>
      <c r="S5" s="987"/>
      <c r="T5" s="24"/>
      <c r="U5" s="24"/>
      <c r="V5" s="24"/>
      <c r="W5" s="24"/>
      <c r="X5" s="24"/>
      <c r="Y5" s="24"/>
    </row>
    <row r="6" spans="1:25" ht="15" thickBot="1">
      <c r="A6" s="24"/>
      <c r="B6" s="26"/>
      <c r="C6" s="26"/>
      <c r="D6" s="400"/>
      <c r="E6" s="258"/>
      <c r="F6" s="258"/>
      <c r="G6" s="26"/>
      <c r="H6" s="26"/>
      <c r="I6" s="26"/>
      <c r="J6" s="26"/>
      <c r="K6" s="26"/>
      <c r="L6" s="26"/>
      <c r="M6" s="26"/>
      <c r="N6" s="26"/>
      <c r="O6" s="26"/>
      <c r="P6" s="26"/>
      <c r="Q6" s="26"/>
      <c r="R6" s="26"/>
      <c r="S6" s="26"/>
      <c r="T6" s="24"/>
    </row>
    <row r="7" spans="1:25">
      <c r="A7" s="24"/>
      <c r="B7" s="386" t="s">
        <v>82</v>
      </c>
      <c r="C7" s="27"/>
      <c r="D7" s="27"/>
      <c r="E7" s="27"/>
      <c r="F7" s="27"/>
      <c r="G7" s="27"/>
      <c r="H7" s="27"/>
      <c r="I7" s="27"/>
      <c r="J7" s="27"/>
      <c r="K7" s="27"/>
      <c r="L7" s="27"/>
      <c r="M7" s="27"/>
      <c r="N7" s="27"/>
      <c r="O7" s="27"/>
      <c r="P7" s="27"/>
      <c r="Q7" s="27"/>
      <c r="R7" s="27"/>
      <c r="S7" s="28"/>
      <c r="T7" s="24"/>
    </row>
    <row r="8" spans="1:25">
      <c r="A8" s="24"/>
      <c r="B8" s="713" t="s">
        <v>2358</v>
      </c>
      <c r="C8" s="436"/>
      <c r="D8" s="436"/>
      <c r="E8" s="437" t="s">
        <v>95</v>
      </c>
      <c r="F8" s="437"/>
      <c r="G8" s="714">
        <f>LOOKUP(E8,Iltasatu_taulukot!$K$15:$L$17)</f>
        <v>3</v>
      </c>
      <c r="H8" s="678" t="s">
        <v>2359</v>
      </c>
      <c r="I8" s="436"/>
      <c r="J8" s="436"/>
      <c r="K8" s="437" t="s">
        <v>1171</v>
      </c>
      <c r="L8" s="436"/>
      <c r="M8" s="714">
        <f>LOOKUP(K8,Iltasatu_taulukot!$K$15:$L$17)</f>
        <v>5</v>
      </c>
      <c r="N8" s="678" t="s">
        <v>2360</v>
      </c>
      <c r="O8" s="436"/>
      <c r="P8" s="436"/>
      <c r="Q8" s="437" t="s">
        <v>1296</v>
      </c>
      <c r="R8" s="436"/>
      <c r="S8" s="395">
        <f>LOOKUP(Q8,Iltasatu_taulukot!$K$15:$L$17)</f>
        <v>4</v>
      </c>
      <c r="T8" s="24"/>
    </row>
    <row r="9" spans="1:25">
      <c r="A9" s="24"/>
      <c r="B9" s="1003" t="s">
        <v>46</v>
      </c>
      <c r="C9" s="1004"/>
      <c r="D9" s="1004"/>
      <c r="E9" s="436"/>
      <c r="F9" s="678"/>
      <c r="G9" s="672" t="s">
        <v>1337</v>
      </c>
      <c r="H9" s="1004" t="s">
        <v>46</v>
      </c>
      <c r="I9" s="1004"/>
      <c r="J9" s="1004"/>
      <c r="K9" s="436"/>
      <c r="L9" s="436"/>
      <c r="M9" s="672" t="s">
        <v>1337</v>
      </c>
      <c r="N9" s="1004" t="s">
        <v>44</v>
      </c>
      <c r="O9" s="1004"/>
      <c r="P9" s="1004"/>
      <c r="Q9" s="770"/>
      <c r="R9" s="770"/>
      <c r="S9" s="393" t="s">
        <v>1337</v>
      </c>
      <c r="T9" s="24"/>
    </row>
    <row r="10" spans="1:25">
      <c r="A10" s="24"/>
      <c r="B10" s="387" t="s">
        <v>1458</v>
      </c>
      <c r="C10" s="772"/>
      <c r="D10" s="770"/>
      <c r="E10" s="25"/>
      <c r="F10" s="367"/>
      <c r="G10" s="392" t="s">
        <v>1336</v>
      </c>
      <c r="H10" s="772" t="s">
        <v>1298</v>
      </c>
      <c r="I10" s="772"/>
      <c r="J10" s="772"/>
      <c r="K10" s="25"/>
      <c r="L10" s="25"/>
      <c r="M10" s="392" t="s">
        <v>1336</v>
      </c>
      <c r="N10" s="772" t="s">
        <v>1940</v>
      </c>
      <c r="O10" s="772"/>
      <c r="P10" s="772"/>
      <c r="Q10" s="772"/>
      <c r="R10" s="772"/>
      <c r="S10" s="394" t="s">
        <v>1336</v>
      </c>
      <c r="T10" s="24"/>
    </row>
    <row r="11" spans="1:25">
      <c r="A11" s="24"/>
      <c r="B11" s="706" t="str">
        <f>VLOOKUP(G8+Y14,Iltasatu_taulukot!$H$2:$K$11,3)</f>
        <v>eeppinen</v>
      </c>
      <c r="C11" s="774"/>
      <c r="D11" s="732"/>
      <c r="E11" s="710"/>
      <c r="F11" s="682"/>
      <c r="G11" s="708" t="str">
        <f>"("&amp;VLOOKUP(G8+Y14-1,Iltasatu_taulukot!$H$2:$K$11,3)&amp;", "&amp;VLOOKUP(G8+Y14-2,Iltasatu_taulukot!$H$2:$K$11,3)&amp;")"</f>
        <v>(legendaarinen, uskomaton)</v>
      </c>
      <c r="H11" s="705" t="str">
        <f>VLOOKUP(M8+Y14,Iltasatu_taulukot!$H$2:$K$11,3)</f>
        <v>jumalainen</v>
      </c>
      <c r="I11" s="772"/>
      <c r="J11" s="732"/>
      <c r="K11" s="675"/>
      <c r="L11" s="682"/>
      <c r="M11" s="707" t="str">
        <f>"("&amp;VLOOKUP(M8+Y14-1,Iltasatu_taulukot!$H$2:$K$11,3)&amp;", "&amp;VLOOKUP(M8+Y14-2,Iltasatu_taulukot!$H$2:$K$11,3)&amp;")"</f>
        <v>(tarumainen, eeppinen)</v>
      </c>
      <c r="N11" s="772" t="str">
        <f>VLOOKUP(S8+Y14,Iltasatu_taulukot!$H$2:$K$11,3)</f>
        <v>tarumainen</v>
      </c>
      <c r="O11" s="772"/>
      <c r="P11" s="732"/>
      <c r="Q11" s="710"/>
      <c r="R11" s="676"/>
      <c r="S11" s="715" t="str">
        <f>"("&amp;VLOOKUP(S8+Y14-1,Iltasatu_taulukot!$H$2:$K$11,3)&amp;", "&amp;VLOOKUP(Y14+S8-2,Iltasatu_taulukot!$H$2:$K$11,3)&amp;")"</f>
        <v>(eeppinen, legendaarinen)</v>
      </c>
      <c r="T11" s="24"/>
    </row>
    <row r="12" spans="1:25">
      <c r="A12" s="24"/>
      <c r="B12" s="388" t="s">
        <v>1287</v>
      </c>
      <c r="C12" s="367"/>
      <c r="D12" s="369"/>
      <c r="E12" s="369"/>
      <c r="F12" s="369"/>
      <c r="G12" s="364"/>
      <c r="H12" s="369"/>
      <c r="I12" s="369"/>
      <c r="J12" s="369"/>
      <c r="K12" s="369"/>
      <c r="L12" s="369"/>
      <c r="M12" s="369"/>
      <c r="N12" s="369"/>
      <c r="O12" s="369"/>
      <c r="P12" s="369"/>
      <c r="Q12" s="369"/>
      <c r="R12" s="369"/>
      <c r="S12" s="389"/>
      <c r="T12" s="24"/>
    </row>
    <row r="13" spans="1:25" ht="15" customHeight="1">
      <c r="A13" s="24"/>
      <c r="B13" s="989" t="s">
        <v>882</v>
      </c>
      <c r="C13" s="990"/>
      <c r="D13" s="990"/>
      <c r="E13" s="990"/>
      <c r="F13" s="990"/>
      <c r="G13" s="990"/>
      <c r="H13" s="990"/>
      <c r="I13" s="990"/>
      <c r="J13" s="990"/>
      <c r="K13" s="990"/>
      <c r="L13" s="990"/>
      <c r="M13" s="990"/>
      <c r="N13" s="990"/>
      <c r="O13" s="990"/>
      <c r="P13" s="990"/>
      <c r="Q13" s="990"/>
      <c r="R13" s="990"/>
      <c r="S13" s="1005"/>
      <c r="T13" s="24"/>
    </row>
    <row r="14" spans="1:25" ht="15.6">
      <c r="A14" s="24"/>
      <c r="B14" s="991"/>
      <c r="C14" s="992"/>
      <c r="D14" s="992"/>
      <c r="E14" s="992"/>
      <c r="F14" s="992"/>
      <c r="G14" s="992"/>
      <c r="H14" s="992"/>
      <c r="I14" s="992"/>
      <c r="J14" s="992"/>
      <c r="K14" s="992"/>
      <c r="L14" s="992"/>
      <c r="M14" s="992"/>
      <c r="N14" s="992"/>
      <c r="O14" s="992"/>
      <c r="P14" s="992"/>
      <c r="Q14" s="992"/>
      <c r="R14" s="992"/>
      <c r="S14" s="993"/>
      <c r="T14" s="24"/>
      <c r="U14" s="379" t="s">
        <v>506</v>
      </c>
      <c r="V14" s="379"/>
      <c r="W14" s="379"/>
      <c r="X14" s="673" t="s">
        <v>1939</v>
      </c>
      <c r="Y14" s="396">
        <v>4</v>
      </c>
    </row>
    <row r="15" spans="1:25">
      <c r="A15" s="24"/>
      <c r="B15" s="397" t="s">
        <v>7</v>
      </c>
      <c r="C15" s="679"/>
      <c r="D15" s="680"/>
      <c r="E15" s="680"/>
      <c r="F15" s="680"/>
      <c r="G15" s="681"/>
      <c r="H15" s="680"/>
      <c r="I15" s="680"/>
      <c r="J15" s="680"/>
      <c r="K15" s="680"/>
      <c r="L15" s="680"/>
      <c r="M15" s="680"/>
      <c r="N15" s="680"/>
      <c r="O15" s="680"/>
      <c r="P15" s="680"/>
      <c r="Q15" s="680"/>
      <c r="R15" s="680"/>
      <c r="S15" s="398"/>
      <c r="T15" s="24"/>
      <c r="U15" s="690" t="s">
        <v>51</v>
      </c>
      <c r="V15" s="24"/>
      <c r="W15" s="24"/>
      <c r="X15" s="621">
        <v>2</v>
      </c>
      <c r="Y15" s="767" t="s">
        <v>13</v>
      </c>
    </row>
    <row r="16" spans="1:25" ht="15.6" customHeight="1">
      <c r="A16" s="24"/>
      <c r="B16" s="1031" t="s">
        <v>1055</v>
      </c>
      <c r="C16" s="1032"/>
      <c r="D16" s="1032"/>
      <c r="E16" s="1032"/>
      <c r="F16" s="1032"/>
      <c r="G16" s="1032"/>
      <c r="H16" s="1032"/>
      <c r="I16" s="1032"/>
      <c r="J16" s="1032"/>
      <c r="K16" s="1032"/>
      <c r="L16" s="1032"/>
      <c r="M16" s="1032"/>
      <c r="N16" s="1032"/>
      <c r="O16" s="1032"/>
      <c r="P16" s="1032"/>
      <c r="Q16" s="1032"/>
      <c r="R16" s="1032"/>
      <c r="S16" s="1033"/>
      <c r="T16" s="24"/>
      <c r="U16" s="690" t="s">
        <v>1334</v>
      </c>
      <c r="V16" s="24"/>
      <c r="W16" s="24"/>
      <c r="X16" s="621">
        <v>3</v>
      </c>
      <c r="Y16" s="767" t="s">
        <v>13</v>
      </c>
    </row>
    <row r="17" spans="1:25">
      <c r="A17" s="24"/>
      <c r="B17" s="991"/>
      <c r="C17" s="992"/>
      <c r="D17" s="992"/>
      <c r="E17" s="992"/>
      <c r="F17" s="992"/>
      <c r="G17" s="992"/>
      <c r="H17" s="992"/>
      <c r="I17" s="992"/>
      <c r="J17" s="992"/>
      <c r="K17" s="992"/>
      <c r="L17" s="992"/>
      <c r="M17" s="992"/>
      <c r="N17" s="992"/>
      <c r="O17" s="992"/>
      <c r="P17" s="992"/>
      <c r="Q17" s="992"/>
      <c r="R17" s="992"/>
      <c r="S17" s="993"/>
      <c r="T17" s="24"/>
      <c r="U17" s="690" t="s">
        <v>56</v>
      </c>
      <c r="V17" s="24"/>
      <c r="W17" s="24"/>
      <c r="X17" s="621">
        <v>3</v>
      </c>
      <c r="Y17" s="767" t="s">
        <v>13</v>
      </c>
    </row>
    <row r="18" spans="1:25">
      <c r="A18" s="24"/>
      <c r="B18" s="397" t="s">
        <v>1311</v>
      </c>
      <c r="C18" s="679"/>
      <c r="D18" s="680"/>
      <c r="E18" s="680"/>
      <c r="F18" s="680"/>
      <c r="G18" s="681"/>
      <c r="H18" s="680"/>
      <c r="I18" s="680"/>
      <c r="J18" s="680"/>
      <c r="K18" s="680"/>
      <c r="L18" s="680"/>
      <c r="M18" s="680"/>
      <c r="N18" s="680"/>
      <c r="O18" s="680"/>
      <c r="P18" s="680"/>
      <c r="Q18" s="680"/>
      <c r="R18" s="680"/>
      <c r="S18" s="398"/>
      <c r="T18" s="24"/>
      <c r="U18" s="690" t="s">
        <v>57</v>
      </c>
      <c r="V18" s="24"/>
      <c r="W18" s="24"/>
      <c r="X18" s="621">
        <v>4</v>
      </c>
      <c r="Y18" s="767" t="s">
        <v>13</v>
      </c>
    </row>
    <row r="19" spans="1:25">
      <c r="A19" s="24"/>
      <c r="B19" s="998" t="str">
        <f>VLOOKUP(G4,'Hahmonluonnin askeleet'!L17:M34,2,TRUE)</f>
        <v>Voimana Magia, Algoritmi, Varjosäikeet, max 5, 4, 3. Kirottu jollakin epäkuolleiden heikkoudella, eli on succubus, herännyt tai purtu.</v>
      </c>
      <c r="C19" s="999"/>
      <c r="D19" s="999"/>
      <c r="E19" s="999"/>
      <c r="F19" s="999"/>
      <c r="G19" s="999"/>
      <c r="H19" s="999"/>
      <c r="I19" s="999"/>
      <c r="J19" s="999"/>
      <c r="K19" s="999"/>
      <c r="L19" s="999"/>
      <c r="M19" s="999"/>
      <c r="N19" s="999"/>
      <c r="O19" s="999"/>
      <c r="P19" s="999"/>
      <c r="Q19" s="999"/>
      <c r="R19" s="999"/>
      <c r="S19" s="1000"/>
      <c r="T19" s="24"/>
      <c r="U19" s="691" t="s">
        <v>88</v>
      </c>
      <c r="V19" s="25"/>
      <c r="W19" s="25"/>
      <c r="X19" s="255">
        <v>4</v>
      </c>
      <c r="Y19" s="249" t="s">
        <v>95</v>
      </c>
    </row>
    <row r="20" spans="1:25" ht="15" thickBot="1">
      <c r="A20" s="24"/>
      <c r="B20" s="1001"/>
      <c r="C20" s="994"/>
      <c r="D20" s="994"/>
      <c r="E20" s="994"/>
      <c r="F20" s="994"/>
      <c r="G20" s="994"/>
      <c r="H20" s="994"/>
      <c r="I20" s="994"/>
      <c r="J20" s="994"/>
      <c r="K20" s="994"/>
      <c r="L20" s="994"/>
      <c r="M20" s="994"/>
      <c r="N20" s="994"/>
      <c r="O20" s="994"/>
      <c r="P20" s="994"/>
      <c r="Q20" s="994"/>
      <c r="R20" s="994"/>
      <c r="S20" s="995"/>
      <c r="T20" s="24"/>
      <c r="U20" s="262" t="s">
        <v>1958</v>
      </c>
      <c r="V20" s="24"/>
      <c r="W20" s="24"/>
      <c r="X20" s="621"/>
      <c r="Y20" s="24"/>
    </row>
    <row r="21" spans="1:25" ht="15" customHeight="1">
      <c r="A21" s="24"/>
      <c r="B21" s="26"/>
      <c r="C21" s="26"/>
      <c r="D21" s="26"/>
      <c r="E21" s="258"/>
      <c r="F21" s="258"/>
      <c r="G21" s="26"/>
      <c r="H21" s="26"/>
      <c r="I21" s="26"/>
      <c r="J21" s="26"/>
      <c r="K21" s="26"/>
      <c r="L21" s="26"/>
      <c r="M21" s="26"/>
      <c r="N21" s="26"/>
      <c r="O21" s="26"/>
      <c r="P21" s="26"/>
      <c r="Q21" s="26"/>
      <c r="R21" s="26"/>
      <c r="S21" s="26"/>
      <c r="T21" s="24"/>
      <c r="U21" s="24" t="s">
        <v>1335</v>
      </c>
      <c r="V21" s="24"/>
      <c r="W21" s="24"/>
      <c r="X21" s="391"/>
      <c r="Y21" s="391" t="s">
        <v>690</v>
      </c>
    </row>
    <row r="22" spans="1:25">
      <c r="A22" s="24"/>
      <c r="B22" s="368" t="s">
        <v>672</v>
      </c>
      <c r="C22" s="25"/>
      <c r="D22" s="25"/>
      <c r="E22" s="25"/>
      <c r="F22" s="25"/>
      <c r="G22" s="25"/>
      <c r="H22" s="25"/>
      <c r="I22" s="25"/>
      <c r="J22" s="24"/>
      <c r="K22" s="368" t="s">
        <v>641</v>
      </c>
      <c r="L22" s="25"/>
      <c r="M22" s="25"/>
      <c r="N22" s="25"/>
      <c r="O22" s="25"/>
      <c r="P22" s="25"/>
      <c r="Q22" s="25"/>
      <c r="R22" s="25"/>
      <c r="S22" s="25"/>
      <c r="T22" s="24"/>
      <c r="U22" s="24" t="s">
        <v>1324</v>
      </c>
      <c r="V22" s="24"/>
      <c r="W22" s="24"/>
      <c r="X22" s="391"/>
      <c r="Y22" s="391" t="s">
        <v>690</v>
      </c>
    </row>
    <row r="23" spans="1:25" ht="15" thickBot="1">
      <c r="A23" s="24"/>
      <c r="B23" s="996" t="s">
        <v>435</v>
      </c>
      <c r="C23" s="996"/>
      <c r="D23" s="996"/>
      <c r="E23" s="24"/>
      <c r="F23" s="24"/>
      <c r="G23" s="773" t="s">
        <v>499</v>
      </c>
      <c r="H23" s="24"/>
      <c r="I23" s="24"/>
      <c r="J23" s="24"/>
      <c r="K23" s="24" t="s">
        <v>2016</v>
      </c>
      <c r="L23" s="683"/>
      <c r="M23" s="683"/>
      <c r="N23" s="683"/>
      <c r="O23" s="683"/>
      <c r="P23" s="683"/>
      <c r="Q23" s="683"/>
      <c r="R23" s="684"/>
      <c r="S23" s="683"/>
      <c r="T23" s="24"/>
      <c r="U23" s="25" t="s">
        <v>1815</v>
      </c>
      <c r="V23" s="25"/>
      <c r="W23" s="25"/>
      <c r="X23" s="674"/>
      <c r="Y23" s="674" t="s">
        <v>1955</v>
      </c>
    </row>
    <row r="24" spans="1:25" ht="15" thickBot="1">
      <c r="A24" s="24"/>
      <c r="B24" s="996" t="s">
        <v>1333</v>
      </c>
      <c r="C24" s="996"/>
      <c r="D24" s="996"/>
      <c r="E24" s="24"/>
      <c r="F24" s="24"/>
      <c r="G24" s="773" t="s">
        <v>499</v>
      </c>
      <c r="H24" s="24"/>
      <c r="I24" s="24"/>
      <c r="J24" s="24"/>
      <c r="K24" s="683"/>
      <c r="L24" s="683"/>
      <c r="M24" s="683"/>
      <c r="N24" s="683"/>
      <c r="O24" s="683"/>
      <c r="P24" s="683"/>
      <c r="Q24" s="683"/>
      <c r="R24" s="683"/>
      <c r="S24" s="683"/>
      <c r="T24" s="24"/>
      <c r="U24" s="326" t="s">
        <v>1315</v>
      </c>
      <c r="V24" s="312"/>
      <c r="W24" s="312"/>
      <c r="X24" s="322"/>
      <c r="Y24" s="332" t="s">
        <v>0</v>
      </c>
    </row>
    <row r="25" spans="1:25" ht="15.6">
      <c r="A25" s="24"/>
      <c r="B25" s="996" t="s">
        <v>530</v>
      </c>
      <c r="C25" s="996"/>
      <c r="D25" s="996"/>
      <c r="E25" s="24"/>
      <c r="F25" s="24"/>
      <c r="G25" s="773" t="s">
        <v>499</v>
      </c>
      <c r="H25" s="24"/>
      <c r="I25" s="24"/>
      <c r="J25" s="24"/>
      <c r="K25" s="683"/>
      <c r="L25" s="683"/>
      <c r="M25" s="683"/>
      <c r="N25" s="683"/>
      <c r="O25" s="683"/>
      <c r="P25" s="683"/>
      <c r="Q25" s="683"/>
      <c r="R25" s="683"/>
      <c r="S25" s="683"/>
      <c r="T25" s="24"/>
      <c r="U25" s="333" t="s">
        <v>1316</v>
      </c>
      <c r="V25" s="27"/>
      <c r="W25" s="436"/>
      <c r="X25" s="621"/>
      <c r="Y25" s="335">
        <v>0</v>
      </c>
    </row>
    <row r="26" spans="1:25" ht="15.6">
      <c r="A26" s="24"/>
      <c r="B26" s="732" t="s">
        <v>2321</v>
      </c>
      <c r="C26" s="732"/>
      <c r="D26" s="681" t="s">
        <v>186</v>
      </c>
      <c r="E26" s="732"/>
      <c r="F26" s="938" t="str">
        <f>LOOKUP(G8+$Y$14,Iltasatu_taulukot!$X$25:$Y$34)</f>
        <v>ppppppp</v>
      </c>
      <c r="G26" s="732"/>
      <c r="H26" s="732"/>
      <c r="I26" s="681" t="s">
        <v>531</v>
      </c>
      <c r="J26" s="732"/>
      <c r="K26" s="732"/>
      <c r="L26" s="938" t="str">
        <f>LOOKUP(M8+$Y$14,Iltasatu_taulukot!$X$25:$Y$34)</f>
        <v>ppppppppp</v>
      </c>
      <c r="M26" s="734"/>
      <c r="N26" s="732"/>
      <c r="O26" s="732"/>
      <c r="P26" s="932" t="s">
        <v>2293</v>
      </c>
      <c r="Q26" s="938" t="str">
        <f>LOOKUP(S8+$Y$14,Iltasatu_taulukot!$X$25:$Y$34)</f>
        <v>pppppppp</v>
      </c>
      <c r="R26" s="732"/>
      <c r="S26" s="732"/>
      <c r="T26" s="24"/>
      <c r="U26" s="334" t="s">
        <v>1288</v>
      </c>
      <c r="V26" s="24"/>
      <c r="W26" s="24"/>
      <c r="X26" s="621"/>
      <c r="Y26" s="336">
        <v>1</v>
      </c>
    </row>
    <row r="27" spans="1:25" ht="15" thickBot="1">
      <c r="A27" s="24"/>
      <c r="B27" s="372" t="s">
        <v>1318</v>
      </c>
      <c r="C27" s="371"/>
      <c r="D27" s="371"/>
      <c r="E27" s="371"/>
      <c r="F27" s="371"/>
      <c r="G27" s="371"/>
      <c r="H27" s="371"/>
      <c r="I27" s="371"/>
      <c r="J27" s="371"/>
      <c r="K27" s="371"/>
      <c r="L27" s="371"/>
      <c r="M27" s="371"/>
      <c r="N27" s="371"/>
      <c r="O27" s="371"/>
      <c r="P27" s="371"/>
      <c r="Q27" s="371"/>
      <c r="R27" s="375"/>
      <c r="S27" s="378" t="s">
        <v>508</v>
      </c>
      <c r="T27" s="24"/>
      <c r="U27" s="337" t="s">
        <v>1289</v>
      </c>
      <c r="V27" s="32"/>
      <c r="W27" s="32"/>
      <c r="X27" s="688"/>
      <c r="Y27" s="338">
        <v>2</v>
      </c>
    </row>
    <row r="28" spans="1:25" ht="15" thickBot="1">
      <c r="A28" s="24"/>
      <c r="B28" s="319">
        <v>1</v>
      </c>
      <c r="C28" s="339" t="s">
        <v>1320</v>
      </c>
      <c r="D28" s="318"/>
      <c r="E28" s="318"/>
      <c r="F28" s="318"/>
      <c r="G28" s="318"/>
      <c r="H28" s="318"/>
      <c r="I28" s="318"/>
      <c r="J28" s="318"/>
      <c r="K28" s="318"/>
      <c r="L28" s="318"/>
      <c r="M28" s="318"/>
      <c r="N28" s="318"/>
      <c r="O28" s="318"/>
      <c r="P28" s="318"/>
      <c r="Q28" s="318">
        <v>-1</v>
      </c>
      <c r="R28" s="376"/>
      <c r="S28" s="282" t="s">
        <v>1322</v>
      </c>
      <c r="T28" s="24"/>
      <c r="U28" s="401" t="s">
        <v>14</v>
      </c>
      <c r="V28" s="315"/>
      <c r="W28" s="315"/>
      <c r="X28" s="317"/>
      <c r="Y28" s="402" t="s">
        <v>0</v>
      </c>
    </row>
    <row r="29" spans="1:25" ht="15.6">
      <c r="A29" s="24"/>
      <c r="B29" s="319">
        <v>2</v>
      </c>
      <c r="C29" s="339" t="s">
        <v>1321</v>
      </c>
      <c r="D29" s="318"/>
      <c r="E29" s="318"/>
      <c r="F29" s="318"/>
      <c r="G29" s="318"/>
      <c r="H29" s="318"/>
      <c r="I29" s="318"/>
      <c r="J29" s="318"/>
      <c r="K29" s="318"/>
      <c r="L29" s="318"/>
      <c r="M29" s="318"/>
      <c r="N29" s="318"/>
      <c r="O29" s="318"/>
      <c r="P29" s="318"/>
      <c r="Q29" s="318">
        <v>-2</v>
      </c>
      <c r="R29" s="376"/>
      <c r="S29" s="282" t="s">
        <v>24</v>
      </c>
      <c r="T29" s="24"/>
      <c r="U29" s="333" t="s">
        <v>1335</v>
      </c>
      <c r="V29" s="27"/>
      <c r="W29" s="27"/>
      <c r="X29" s="689"/>
      <c r="Y29" s="335">
        <v>1</v>
      </c>
    </row>
    <row r="30" spans="1:25" ht="16.2" thickBot="1">
      <c r="A30" s="24"/>
      <c r="B30" s="319">
        <v>3</v>
      </c>
      <c r="C30" s="340" t="s">
        <v>11</v>
      </c>
      <c r="D30" s="320"/>
      <c r="E30" s="320"/>
      <c r="F30" s="320"/>
      <c r="G30" s="320"/>
      <c r="H30" s="320"/>
      <c r="I30" s="320"/>
      <c r="J30" s="320"/>
      <c r="K30" s="320"/>
      <c r="L30" s="320"/>
      <c r="M30" s="320"/>
      <c r="N30" s="320"/>
      <c r="O30" s="320"/>
      <c r="P30" s="320"/>
      <c r="Q30" s="320">
        <v>-3</v>
      </c>
      <c r="R30" s="376"/>
      <c r="S30" s="282" t="s">
        <v>25</v>
      </c>
      <c r="T30" s="24"/>
      <c r="U30" s="403" t="s">
        <v>1324</v>
      </c>
      <c r="V30" s="32"/>
      <c r="W30" s="32"/>
      <c r="X30" s="688"/>
      <c r="Y30" s="341">
        <v>1</v>
      </c>
    </row>
    <row r="31" spans="1:25" ht="15" thickBot="1">
      <c r="A31" s="24"/>
      <c r="B31" s="321">
        <v>4</v>
      </c>
      <c r="C31" s="340" t="s">
        <v>92</v>
      </c>
      <c r="D31" s="320"/>
      <c r="E31" s="320"/>
      <c r="F31" s="320"/>
      <c r="G31" s="320"/>
      <c r="H31" s="320"/>
      <c r="I31" s="320"/>
      <c r="J31" s="320"/>
      <c r="K31" s="320"/>
      <c r="L31" s="320"/>
      <c r="M31" s="320"/>
      <c r="N31" s="320"/>
      <c r="O31" s="320"/>
      <c r="P31" s="320"/>
      <c r="Q31" s="320">
        <v>-4</v>
      </c>
      <c r="R31" s="376"/>
      <c r="S31" s="282" t="s">
        <v>92</v>
      </c>
      <c r="T31" s="24"/>
      <c r="U31" s="326" t="s">
        <v>671</v>
      </c>
      <c r="V31" s="322" t="s">
        <v>0</v>
      </c>
      <c r="W31" s="312"/>
      <c r="X31" s="326" t="s">
        <v>671</v>
      </c>
      <c r="Y31" s="763" t="s">
        <v>0</v>
      </c>
    </row>
    <row r="32" spans="1:25" ht="15.6">
      <c r="A32" s="24"/>
      <c r="B32" s="24"/>
      <c r="C32" s="24"/>
      <c r="D32" s="24"/>
      <c r="E32" s="24"/>
      <c r="F32" s="24"/>
      <c r="G32" s="24"/>
      <c r="H32" s="24"/>
      <c r="I32" s="24"/>
      <c r="J32" s="24"/>
      <c r="K32" s="24"/>
      <c r="L32" s="24"/>
      <c r="M32" s="24"/>
      <c r="N32" s="24"/>
      <c r="O32" s="24"/>
      <c r="P32" s="24"/>
      <c r="Q32" s="24"/>
      <c r="R32" s="24"/>
      <c r="S32" s="24"/>
      <c r="T32" s="24"/>
      <c r="U32" s="764">
        <v>3</v>
      </c>
      <c r="V32" s="765">
        <v>1</v>
      </c>
      <c r="W32" s="939"/>
      <c r="X32" s="764">
        <v>15</v>
      </c>
      <c r="Y32" s="765">
        <v>4</v>
      </c>
    </row>
    <row r="33" spans="1:25" ht="15.6">
      <c r="A33" s="24"/>
      <c r="B33" s="373" t="s">
        <v>1319</v>
      </c>
      <c r="C33" s="276"/>
      <c r="D33" s="276"/>
      <c r="E33" s="276"/>
      <c r="F33" s="276"/>
      <c r="G33" s="276"/>
      <c r="H33" s="276"/>
      <c r="I33" s="276"/>
      <c r="J33" s="276"/>
      <c r="K33" s="276"/>
      <c r="L33" s="276"/>
      <c r="M33" s="276"/>
      <c r="N33" s="276"/>
      <c r="O33" s="276"/>
      <c r="P33" s="276"/>
      <c r="Q33" s="276"/>
      <c r="R33" s="375"/>
      <c r="S33" s="378" t="s">
        <v>508</v>
      </c>
      <c r="T33" s="24"/>
      <c r="U33" s="757">
        <v>6</v>
      </c>
      <c r="V33" s="336">
        <v>2</v>
      </c>
      <c r="W33" s="939"/>
      <c r="X33" s="757">
        <v>21</v>
      </c>
      <c r="Y33" s="336">
        <v>5</v>
      </c>
    </row>
    <row r="34" spans="1:25" ht="16.2" thickBot="1">
      <c r="A34" s="24"/>
      <c r="B34" s="319">
        <v>1</v>
      </c>
      <c r="C34" s="339" t="s">
        <v>1320</v>
      </c>
      <c r="D34" s="318"/>
      <c r="E34" s="318"/>
      <c r="F34" s="318"/>
      <c r="G34" s="318"/>
      <c r="H34" s="318"/>
      <c r="I34" s="318"/>
      <c r="J34" s="318"/>
      <c r="K34" s="318"/>
      <c r="L34" s="318"/>
      <c r="M34" s="318"/>
      <c r="N34" s="318"/>
      <c r="O34" s="318"/>
      <c r="P34" s="318"/>
      <c r="Q34" s="318">
        <v>-1</v>
      </c>
      <c r="R34" s="376"/>
      <c r="S34" s="282" t="s">
        <v>1322</v>
      </c>
      <c r="T34" s="24"/>
      <c r="U34" s="758">
        <v>10</v>
      </c>
      <c r="V34" s="341">
        <v>3</v>
      </c>
      <c r="W34" s="940"/>
      <c r="X34" s="758">
        <v>28</v>
      </c>
      <c r="Y34" s="338">
        <v>6</v>
      </c>
    </row>
    <row r="35" spans="1:25">
      <c r="A35" s="24"/>
      <c r="B35" s="319">
        <v>2</v>
      </c>
      <c r="C35" s="339" t="s">
        <v>1321</v>
      </c>
      <c r="D35" s="318"/>
      <c r="E35" s="25"/>
      <c r="F35" s="318"/>
      <c r="G35" s="318"/>
      <c r="H35" s="318"/>
      <c r="I35" s="318"/>
      <c r="J35" s="318"/>
      <c r="K35" s="318"/>
      <c r="L35" s="318"/>
      <c r="M35" s="318"/>
      <c r="N35" s="318"/>
      <c r="O35" s="318"/>
      <c r="P35" s="318"/>
      <c r="Q35" s="318">
        <v>-2</v>
      </c>
      <c r="R35" s="376"/>
      <c r="S35" s="282" t="s">
        <v>24</v>
      </c>
      <c r="T35" s="24"/>
      <c r="U35" s="24"/>
      <c r="V35" s="24"/>
      <c r="W35" s="24"/>
      <c r="X35" s="24"/>
      <c r="Y35" s="24"/>
    </row>
    <row r="36" spans="1:25" ht="15" thickBot="1">
      <c r="A36" s="24"/>
      <c r="B36" s="321">
        <v>3</v>
      </c>
      <c r="C36" s="340" t="s">
        <v>11</v>
      </c>
      <c r="D36" s="320"/>
      <c r="E36" s="320"/>
      <c r="F36" s="320"/>
      <c r="G36" s="320"/>
      <c r="H36" s="320"/>
      <c r="I36" s="320"/>
      <c r="J36" s="320"/>
      <c r="K36" s="320"/>
      <c r="L36" s="320"/>
      <c r="M36" s="320"/>
      <c r="N36" s="320"/>
      <c r="O36" s="320"/>
      <c r="P36" s="320"/>
      <c r="Q36" s="320">
        <v>-3</v>
      </c>
      <c r="R36" s="376"/>
      <c r="S36" s="282" t="s">
        <v>25</v>
      </c>
      <c r="T36" s="24"/>
      <c r="U36" s="1027" t="s">
        <v>1843</v>
      </c>
      <c r="V36" s="1028"/>
      <c r="W36" s="1028"/>
      <c r="X36" s="985"/>
      <c r="Y36" s="986"/>
    </row>
    <row r="37" spans="1:25">
      <c r="A37" s="24"/>
      <c r="B37" s="24"/>
      <c r="C37" s="24"/>
      <c r="D37" s="24"/>
      <c r="E37" s="24"/>
      <c r="F37" s="24"/>
      <c r="G37" s="24"/>
      <c r="H37" s="24"/>
      <c r="I37" s="24"/>
      <c r="J37" s="24"/>
      <c r="K37" s="24"/>
      <c r="L37" s="24"/>
      <c r="M37" s="24"/>
      <c r="N37" s="24"/>
      <c r="O37" s="24"/>
      <c r="P37" s="24"/>
      <c r="Q37" s="24"/>
      <c r="R37" s="24"/>
      <c r="S37" s="24"/>
      <c r="T37" s="24"/>
      <c r="U37" s="912" t="s">
        <v>2366</v>
      </c>
      <c r="V37" s="24"/>
      <c r="W37" s="24"/>
      <c r="X37" s="24"/>
      <c r="Y37" s="24"/>
    </row>
    <row r="38" spans="1:25">
      <c r="A38" s="24"/>
      <c r="B38" s="954"/>
      <c r="C38" s="954"/>
      <c r="D38" s="954"/>
      <c r="E38" s="954"/>
      <c r="F38" s="954"/>
      <c r="G38" s="954"/>
      <c r="H38" s="954"/>
      <c r="I38" s="954"/>
      <c r="J38" s="954"/>
      <c r="K38" s="954"/>
      <c r="L38" s="954"/>
      <c r="M38" s="954"/>
      <c r="N38" s="954"/>
      <c r="O38" s="954"/>
      <c r="P38" s="954"/>
      <c r="Q38" s="954"/>
      <c r="R38" s="954"/>
      <c r="S38" s="954"/>
      <c r="T38" s="954"/>
      <c r="U38" s="24"/>
      <c r="V38" s="24"/>
      <c r="W38" s="24"/>
      <c r="X38" s="24"/>
      <c r="Y38" s="24"/>
    </row>
    <row r="39" spans="1:25">
      <c r="A39" s="954"/>
      <c r="B39" s="954"/>
      <c r="C39" s="954"/>
      <c r="D39" s="954"/>
      <c r="E39" s="954"/>
      <c r="F39" s="954"/>
      <c r="G39" s="954"/>
      <c r="H39" s="954"/>
      <c r="I39" s="954"/>
      <c r="J39" s="954"/>
      <c r="K39" s="954"/>
      <c r="L39" s="954"/>
      <c r="M39" s="954"/>
      <c r="N39" s="954"/>
      <c r="O39" s="954"/>
      <c r="P39" s="954"/>
      <c r="Q39" s="954"/>
      <c r="R39" s="954"/>
      <c r="S39" s="954"/>
      <c r="T39" s="954"/>
      <c r="U39" s="954"/>
      <c r="V39" s="954"/>
      <c r="W39" s="954"/>
      <c r="X39" s="954"/>
      <c r="Y39" s="954"/>
    </row>
    <row r="40" spans="1:25" ht="14.4" customHeight="1">
      <c r="A40" s="954"/>
      <c r="B40" s="954"/>
      <c r="C40" s="954"/>
      <c r="D40" s="954"/>
      <c r="E40" s="954"/>
      <c r="F40" s="954"/>
      <c r="G40" s="954"/>
      <c r="H40" s="954"/>
      <c r="I40" s="954"/>
      <c r="J40" s="954"/>
      <c r="K40" s="954"/>
      <c r="L40" s="954"/>
      <c r="M40" s="954"/>
      <c r="N40" s="954"/>
      <c r="O40" s="954"/>
      <c r="P40" s="954"/>
      <c r="Q40" s="954"/>
      <c r="R40" s="954"/>
      <c r="S40" s="954"/>
      <c r="T40" s="954"/>
      <c r="U40" s="954"/>
      <c r="V40" s="954"/>
      <c r="W40" s="954"/>
      <c r="X40" s="954"/>
      <c r="Y40" s="954"/>
    </row>
    <row r="41" spans="1:25" ht="18.600000000000001" customHeight="1">
      <c r="A41" s="24"/>
      <c r="B41" s="954"/>
      <c r="C41" s="954"/>
      <c r="D41" s="954"/>
      <c r="E41" s="954"/>
      <c r="F41" s="954"/>
      <c r="G41" s="954"/>
      <c r="H41" s="954"/>
      <c r="I41" s="954"/>
      <c r="J41" s="954"/>
      <c r="K41" s="954"/>
      <c r="L41" s="954"/>
      <c r="M41" s="954"/>
      <c r="N41" s="954"/>
      <c r="O41" s="954"/>
      <c r="P41" s="954"/>
      <c r="Q41" s="954"/>
      <c r="R41" s="954"/>
      <c r="S41" s="954"/>
      <c r="T41" s="954"/>
      <c r="U41" s="954"/>
      <c r="V41" s="954"/>
      <c r="W41" s="954"/>
      <c r="X41" s="954"/>
      <c r="Y41" s="954"/>
    </row>
    <row r="42" spans="1:25" ht="18.600000000000001" customHeight="1">
      <c r="A42" s="24"/>
      <c r="B42" s="954"/>
      <c r="C42" s="954"/>
      <c r="D42" s="954"/>
      <c r="E42" s="954"/>
      <c r="F42" s="954"/>
      <c r="G42" s="954"/>
      <c r="H42" s="954"/>
      <c r="I42" s="954"/>
      <c r="J42" s="954"/>
      <c r="K42" s="954"/>
      <c r="L42" s="954"/>
      <c r="M42" s="954"/>
      <c r="N42" s="954"/>
      <c r="O42" s="954"/>
      <c r="P42" s="954"/>
      <c r="Q42" s="954"/>
      <c r="R42" s="954"/>
      <c r="S42" s="954"/>
      <c r="T42" s="954"/>
      <c r="U42" s="954"/>
      <c r="V42" s="954"/>
      <c r="W42" s="954"/>
      <c r="X42" s="954"/>
      <c r="Y42" s="954"/>
    </row>
    <row r="43" spans="1:25" ht="18" customHeight="1">
      <c r="A43" s="24"/>
      <c r="B43" s="954"/>
      <c r="C43" s="954"/>
      <c r="D43" s="954"/>
      <c r="E43" s="954"/>
      <c r="F43" s="954"/>
      <c r="G43" s="954"/>
      <c r="H43" s="954"/>
      <c r="I43" s="954"/>
      <c r="J43" s="954"/>
      <c r="K43" s="954"/>
      <c r="L43" s="954"/>
      <c r="M43" s="954"/>
      <c r="N43" s="954"/>
      <c r="O43" s="954"/>
      <c r="P43" s="954"/>
      <c r="Q43" s="954"/>
      <c r="R43" s="954"/>
      <c r="S43" s="954"/>
      <c r="T43" s="954"/>
      <c r="U43" s="954"/>
      <c r="V43" s="954"/>
      <c r="W43" s="954"/>
      <c r="X43" s="954"/>
      <c r="Y43" s="954"/>
    </row>
    <row r="44" spans="1:25" ht="14.4" customHeight="1">
      <c r="A44" s="24"/>
      <c r="B44" s="954"/>
      <c r="C44" s="954"/>
      <c r="D44" s="954"/>
      <c r="E44" s="954"/>
      <c r="F44" s="954"/>
      <c r="G44" s="954"/>
      <c r="H44" s="954"/>
      <c r="I44" s="954"/>
      <c r="J44" s="954"/>
      <c r="K44" s="954"/>
      <c r="L44" s="954"/>
      <c r="M44" s="954"/>
      <c r="N44" s="954"/>
      <c r="O44" s="954"/>
      <c r="P44" s="954"/>
      <c r="Q44" s="954"/>
      <c r="R44" s="954"/>
      <c r="S44" s="954"/>
      <c r="T44" s="954"/>
      <c r="U44" s="954"/>
      <c r="V44" s="954"/>
      <c r="W44" s="954"/>
      <c r="X44" s="954"/>
      <c r="Y44" s="954"/>
    </row>
    <row r="45" spans="1:25" ht="15" customHeight="1">
      <c r="A45" s="24"/>
      <c r="B45" s="954"/>
      <c r="C45" s="954"/>
      <c r="D45" s="954"/>
      <c r="E45" s="954"/>
      <c r="F45" s="954"/>
      <c r="G45" s="954"/>
      <c r="H45" s="954"/>
      <c r="I45" s="954"/>
      <c r="J45" s="954"/>
      <c r="K45" s="954"/>
      <c r="L45" s="954"/>
      <c r="M45" s="954"/>
      <c r="N45" s="954"/>
      <c r="O45" s="954"/>
      <c r="P45" s="954"/>
      <c r="Q45" s="954"/>
      <c r="R45" s="954"/>
      <c r="S45" s="954"/>
      <c r="T45" s="954"/>
      <c r="U45" s="954"/>
      <c r="V45" s="954"/>
      <c r="W45" s="954"/>
      <c r="X45" s="954"/>
      <c r="Y45" s="954"/>
    </row>
    <row r="46" spans="1:25" ht="14.4" customHeight="1">
      <c r="A46" s="24"/>
      <c r="B46" s="954"/>
      <c r="C46" s="954"/>
      <c r="D46" s="954"/>
      <c r="E46" s="954"/>
      <c r="F46" s="954"/>
      <c r="G46" s="954"/>
      <c r="H46" s="954"/>
      <c r="I46" s="954"/>
      <c r="J46" s="954"/>
      <c r="K46" s="954"/>
      <c r="L46" s="954"/>
      <c r="M46" s="954"/>
      <c r="N46" s="954"/>
      <c r="O46" s="954"/>
      <c r="P46" s="954"/>
      <c r="Q46" s="954"/>
      <c r="R46" s="954"/>
      <c r="S46" s="954"/>
      <c r="T46" s="954"/>
      <c r="U46" s="954"/>
      <c r="V46" s="954"/>
      <c r="W46" s="954"/>
      <c r="X46" s="954"/>
      <c r="Y46" s="954"/>
    </row>
    <row r="47" spans="1:25" ht="15" customHeight="1">
      <c r="A47" s="24"/>
      <c r="B47" s="954"/>
      <c r="C47" s="954"/>
      <c r="D47" s="954"/>
      <c r="E47" s="954"/>
      <c r="F47" s="954"/>
      <c r="G47" s="954"/>
      <c r="H47" s="954"/>
      <c r="I47" s="954"/>
      <c r="J47" s="954"/>
      <c r="K47" s="954"/>
      <c r="L47" s="954"/>
      <c r="M47" s="954"/>
      <c r="N47" s="954"/>
      <c r="O47" s="954"/>
      <c r="P47" s="954"/>
      <c r="Q47" s="954"/>
      <c r="R47" s="954"/>
      <c r="S47" s="954"/>
      <c r="T47" s="954"/>
      <c r="U47" s="954"/>
      <c r="V47" s="954"/>
      <c r="W47" s="954"/>
      <c r="X47" s="954"/>
      <c r="Y47" s="954"/>
    </row>
    <row r="48" spans="1:25" ht="14.4" customHeight="1">
      <c r="A48" s="24"/>
      <c r="B48" s="954"/>
      <c r="C48" s="954"/>
      <c r="D48" s="954"/>
      <c r="E48" s="954"/>
      <c r="F48" s="954"/>
      <c r="G48" s="954"/>
      <c r="H48" s="954"/>
      <c r="I48" s="954"/>
      <c r="J48" s="954"/>
      <c r="K48" s="954"/>
      <c r="L48" s="954"/>
      <c r="M48" s="954"/>
      <c r="N48" s="954"/>
      <c r="O48" s="954"/>
      <c r="P48" s="954"/>
      <c r="Q48" s="954"/>
      <c r="R48" s="954"/>
      <c r="S48" s="954"/>
      <c r="T48" s="954"/>
      <c r="U48" s="954"/>
      <c r="V48" s="954"/>
      <c r="W48" s="954"/>
      <c r="X48" s="954"/>
      <c r="Y48" s="954"/>
    </row>
    <row r="49" spans="1:25" ht="14.4" customHeight="1">
      <c r="A49" s="24"/>
      <c r="B49" s="954"/>
      <c r="C49" s="954"/>
      <c r="D49" s="954"/>
      <c r="E49" s="954"/>
      <c r="F49" s="954"/>
      <c r="G49" s="954"/>
      <c r="H49" s="954"/>
      <c r="I49" s="954"/>
      <c r="J49" s="954"/>
      <c r="K49" s="954"/>
      <c r="L49" s="954"/>
      <c r="M49" s="954"/>
      <c r="N49" s="954"/>
      <c r="O49" s="954"/>
      <c r="P49" s="954"/>
      <c r="Q49" s="954"/>
      <c r="R49" s="954"/>
      <c r="S49" s="954"/>
      <c r="T49" s="954"/>
      <c r="U49" s="954"/>
      <c r="V49" s="954"/>
      <c r="W49" s="954"/>
      <c r="X49" s="954"/>
      <c r="Y49" s="954"/>
    </row>
    <row r="50" spans="1:25" ht="14.4" customHeight="1">
      <c r="A50" s="24"/>
      <c r="B50" s="954"/>
      <c r="C50" s="954"/>
      <c r="D50" s="954"/>
      <c r="E50" s="954"/>
      <c r="F50" s="954"/>
      <c r="G50" s="954"/>
      <c r="H50" s="954"/>
      <c r="I50" s="954"/>
      <c r="J50" s="954"/>
      <c r="K50" s="954"/>
      <c r="L50" s="954"/>
      <c r="M50" s="954"/>
      <c r="N50" s="954"/>
      <c r="O50" s="954"/>
      <c r="P50" s="954"/>
      <c r="Q50" s="954"/>
      <c r="R50" s="954"/>
      <c r="S50" s="954"/>
      <c r="T50" s="954"/>
      <c r="U50" s="954"/>
      <c r="V50" s="954"/>
      <c r="W50" s="954"/>
      <c r="X50" s="954"/>
      <c r="Y50" s="954"/>
    </row>
    <row r="51" spans="1:25">
      <c r="A51" s="24"/>
      <c r="B51" s="954"/>
      <c r="C51" s="954"/>
      <c r="D51" s="954"/>
      <c r="E51" s="954"/>
      <c r="F51" s="954"/>
      <c r="G51" s="954"/>
      <c r="H51" s="954"/>
      <c r="I51" s="954"/>
      <c r="J51" s="954"/>
      <c r="K51" s="954"/>
      <c r="L51" s="954"/>
      <c r="M51" s="954"/>
      <c r="N51" s="954"/>
      <c r="O51" s="954"/>
      <c r="P51" s="954"/>
      <c r="Q51" s="954"/>
      <c r="R51" s="954"/>
      <c r="S51" s="954"/>
      <c r="T51" s="954"/>
      <c r="U51" s="954"/>
      <c r="V51" s="954"/>
      <c r="W51" s="954"/>
      <c r="X51" s="954"/>
      <c r="Y51" s="954"/>
    </row>
    <row r="52" spans="1:25" ht="14.4" customHeight="1">
      <c r="A52" s="24"/>
      <c r="B52" s="954"/>
      <c r="C52" s="954"/>
      <c r="D52" s="954"/>
      <c r="E52" s="954"/>
      <c r="F52" s="954"/>
      <c r="G52" s="954"/>
      <c r="H52" s="954"/>
      <c r="I52" s="954"/>
      <c r="J52" s="954"/>
      <c r="K52" s="954"/>
      <c r="L52" s="954"/>
      <c r="M52" s="954"/>
      <c r="N52" s="954"/>
      <c r="O52" s="954"/>
      <c r="P52" s="954"/>
      <c r="Q52" s="954"/>
      <c r="R52" s="954"/>
      <c r="S52" s="954"/>
      <c r="T52" s="954"/>
      <c r="U52" s="954"/>
      <c r="V52" s="954"/>
      <c r="W52" s="954"/>
      <c r="X52" s="954"/>
      <c r="Y52" s="954"/>
    </row>
    <row r="53" spans="1:25">
      <c r="A53" s="24"/>
      <c r="B53" s="954"/>
      <c r="C53" s="954"/>
      <c r="D53" s="954"/>
      <c r="E53" s="954"/>
      <c r="F53" s="954"/>
      <c r="G53" s="954"/>
      <c r="H53" s="954"/>
      <c r="I53" s="954"/>
      <c r="J53" s="954"/>
      <c r="K53" s="954"/>
      <c r="L53" s="954"/>
      <c r="M53" s="954"/>
      <c r="N53" s="954"/>
      <c r="O53" s="954"/>
      <c r="P53" s="954"/>
      <c r="Q53" s="954"/>
      <c r="R53" s="954"/>
      <c r="S53" s="954"/>
      <c r="T53" s="954"/>
      <c r="U53" s="954"/>
      <c r="V53" s="954"/>
      <c r="W53" s="954"/>
      <c r="X53" s="954"/>
      <c r="Y53" s="954"/>
    </row>
    <row r="54" spans="1:25" ht="14.4" customHeight="1">
      <c r="A54" s="24"/>
      <c r="B54" s="954"/>
      <c r="C54" s="954"/>
      <c r="D54" s="954"/>
      <c r="E54" s="954"/>
      <c r="F54" s="954"/>
      <c r="G54" s="954"/>
      <c r="H54" s="954"/>
      <c r="I54" s="954"/>
      <c r="J54" s="954"/>
      <c r="K54" s="954"/>
      <c r="L54" s="954"/>
      <c r="M54" s="954"/>
      <c r="N54" s="954"/>
      <c r="O54" s="954"/>
      <c r="P54" s="954"/>
      <c r="Q54" s="954"/>
      <c r="R54" s="954"/>
      <c r="S54" s="954"/>
      <c r="T54" s="954"/>
      <c r="U54" s="954"/>
      <c r="V54" s="954"/>
      <c r="W54" s="954"/>
      <c r="X54" s="954"/>
      <c r="Y54" s="954"/>
    </row>
    <row r="55" spans="1:25">
      <c r="A55" s="24"/>
      <c r="B55" s="954"/>
      <c r="C55" s="954"/>
      <c r="D55" s="954"/>
      <c r="E55" s="954"/>
      <c r="F55" s="954"/>
      <c r="G55" s="954"/>
      <c r="H55" s="954"/>
      <c r="I55" s="954"/>
      <c r="J55" s="954"/>
      <c r="K55" s="954"/>
      <c r="L55" s="954"/>
      <c r="M55" s="954"/>
      <c r="N55" s="954"/>
      <c r="O55" s="954"/>
      <c r="P55" s="954"/>
      <c r="Q55" s="954"/>
      <c r="R55" s="954"/>
      <c r="S55" s="954"/>
      <c r="T55" s="954"/>
      <c r="U55" s="954"/>
      <c r="V55" s="954"/>
      <c r="W55" s="954"/>
      <c r="X55" s="954"/>
      <c r="Y55" s="954"/>
    </row>
    <row r="56" spans="1:25">
      <c r="A56" s="24"/>
      <c r="B56" s="954"/>
      <c r="C56" s="954"/>
      <c r="D56" s="954"/>
      <c r="E56" s="954"/>
      <c r="F56" s="954"/>
      <c r="G56" s="954"/>
      <c r="H56" s="954"/>
      <c r="I56" s="954"/>
      <c r="J56" s="954"/>
      <c r="K56" s="954"/>
      <c r="L56" s="954"/>
      <c r="M56" s="954"/>
      <c r="N56" s="954"/>
      <c r="O56" s="954"/>
      <c r="P56" s="954"/>
      <c r="Q56" s="954"/>
      <c r="R56" s="954"/>
      <c r="S56" s="954"/>
      <c r="T56" s="954"/>
      <c r="U56" s="954"/>
      <c r="V56" s="954"/>
      <c r="W56" s="954"/>
      <c r="X56" s="954"/>
      <c r="Y56" s="954"/>
    </row>
    <row r="57" spans="1:25" ht="14.4" customHeight="1">
      <c r="A57" s="24"/>
      <c r="B57" s="954"/>
      <c r="C57" s="954"/>
      <c r="D57" s="954"/>
      <c r="E57" s="954"/>
      <c r="F57" s="954"/>
      <c r="G57" s="954"/>
      <c r="H57" s="954"/>
      <c r="I57" s="954"/>
      <c r="J57" s="954"/>
      <c r="K57" s="954"/>
      <c r="L57" s="954"/>
      <c r="M57" s="954"/>
      <c r="N57" s="954"/>
      <c r="O57" s="954"/>
      <c r="P57" s="954"/>
      <c r="Q57" s="954"/>
      <c r="R57" s="954"/>
      <c r="S57" s="954"/>
      <c r="T57" s="954"/>
      <c r="U57" s="954"/>
      <c r="V57" s="954"/>
      <c r="W57" s="954"/>
      <c r="X57" s="954"/>
      <c r="Y57" s="954"/>
    </row>
    <row r="58" spans="1:25">
      <c r="A58" s="24"/>
      <c r="B58" s="954"/>
      <c r="C58" s="954"/>
      <c r="D58" s="954"/>
      <c r="E58" s="954"/>
      <c r="F58" s="954"/>
      <c r="G58" s="954"/>
      <c r="H58" s="954"/>
      <c r="I58" s="954"/>
      <c r="J58" s="954"/>
      <c r="K58" s="954"/>
      <c r="L58" s="954"/>
      <c r="M58" s="954"/>
      <c r="N58" s="954"/>
      <c r="O58" s="954"/>
      <c r="P58" s="954"/>
      <c r="Q58" s="954"/>
      <c r="R58" s="954"/>
      <c r="S58" s="954"/>
      <c r="T58" s="954"/>
      <c r="U58" s="954"/>
      <c r="V58" s="954"/>
      <c r="W58" s="954"/>
      <c r="X58" s="954"/>
      <c r="Y58" s="954"/>
    </row>
    <row r="59" spans="1:25" ht="14.4" customHeight="1">
      <c r="A59" s="24"/>
      <c r="B59" s="954"/>
      <c r="C59" s="954"/>
      <c r="D59" s="954"/>
      <c r="E59" s="954"/>
      <c r="F59" s="954"/>
      <c r="G59" s="954"/>
      <c r="H59" s="954"/>
      <c r="I59" s="954"/>
      <c r="J59" s="954"/>
      <c r="K59" s="954"/>
      <c r="L59" s="954"/>
      <c r="M59" s="954"/>
      <c r="N59" s="954"/>
      <c r="O59" s="954"/>
      <c r="P59" s="954"/>
      <c r="Q59" s="954"/>
      <c r="R59" s="954"/>
      <c r="S59" s="954"/>
      <c r="T59" s="954"/>
      <c r="U59" s="954"/>
      <c r="V59" s="954"/>
      <c r="W59" s="954"/>
      <c r="X59" s="954"/>
      <c r="Y59" s="954"/>
    </row>
    <row r="60" spans="1:25">
      <c r="A60" s="24"/>
      <c r="B60" s="954"/>
      <c r="C60" s="954"/>
      <c r="D60" s="954"/>
      <c r="E60" s="954"/>
      <c r="F60" s="954"/>
      <c r="G60" s="954"/>
      <c r="H60" s="954"/>
      <c r="I60" s="954"/>
      <c r="J60" s="954"/>
      <c r="K60" s="954"/>
      <c r="L60" s="954"/>
      <c r="M60" s="954"/>
      <c r="N60" s="954"/>
      <c r="O60" s="954"/>
      <c r="P60" s="954"/>
      <c r="Q60" s="954"/>
      <c r="R60" s="954"/>
      <c r="S60" s="954"/>
      <c r="T60" s="954"/>
      <c r="U60" s="954"/>
      <c r="V60" s="954"/>
      <c r="W60" s="954"/>
      <c r="X60" s="954"/>
      <c r="Y60" s="954"/>
    </row>
    <row r="61" spans="1:25" ht="14.4" customHeight="1">
      <c r="A61" s="24"/>
      <c r="B61" s="954"/>
      <c r="C61" s="954"/>
      <c r="D61" s="954"/>
      <c r="E61" s="954"/>
      <c r="F61" s="954"/>
      <c r="G61" s="954"/>
      <c r="H61" s="954"/>
      <c r="I61" s="954"/>
      <c r="J61" s="954"/>
      <c r="K61" s="954"/>
      <c r="L61" s="954"/>
      <c r="M61" s="954"/>
      <c r="N61" s="954"/>
      <c r="O61" s="954"/>
      <c r="P61" s="954"/>
      <c r="Q61" s="954"/>
      <c r="R61" s="954"/>
      <c r="S61" s="954"/>
      <c r="T61" s="954"/>
      <c r="U61" s="954"/>
      <c r="V61" s="954"/>
      <c r="W61" s="954"/>
      <c r="X61" s="954"/>
      <c r="Y61" s="954"/>
    </row>
    <row r="62" spans="1:25">
      <c r="A62" s="24"/>
      <c r="B62" s="954"/>
      <c r="C62" s="954"/>
      <c r="D62" s="954"/>
      <c r="E62" s="954"/>
      <c r="F62" s="954"/>
      <c r="G62" s="954"/>
      <c r="H62" s="954"/>
      <c r="I62" s="954"/>
      <c r="J62" s="954"/>
      <c r="K62" s="954"/>
      <c r="L62" s="954"/>
      <c r="M62" s="954"/>
      <c r="N62" s="954"/>
      <c r="O62" s="954"/>
      <c r="P62" s="954"/>
      <c r="Q62" s="954"/>
      <c r="R62" s="954"/>
      <c r="S62" s="954"/>
      <c r="T62" s="954"/>
      <c r="U62" s="954"/>
      <c r="V62" s="954"/>
      <c r="W62" s="954"/>
      <c r="X62" s="954"/>
      <c r="Y62" s="954"/>
    </row>
    <row r="63" spans="1:25" ht="14.4" customHeight="1">
      <c r="A63" s="24"/>
      <c r="B63" s="954"/>
      <c r="C63" s="954"/>
      <c r="D63" s="954"/>
      <c r="E63" s="954"/>
      <c r="F63" s="954"/>
      <c r="G63" s="954"/>
      <c r="H63" s="954"/>
      <c r="I63" s="954"/>
      <c r="J63" s="954"/>
      <c r="K63" s="954"/>
      <c r="L63" s="954"/>
      <c r="M63" s="954"/>
      <c r="N63" s="954"/>
      <c r="O63" s="954"/>
      <c r="P63" s="954"/>
      <c r="Q63" s="954"/>
      <c r="R63" s="954"/>
      <c r="S63" s="954"/>
      <c r="T63" s="954"/>
      <c r="U63" s="954"/>
      <c r="V63" s="954"/>
      <c r="W63" s="954"/>
      <c r="X63" s="954"/>
      <c r="Y63" s="954"/>
    </row>
    <row r="64" spans="1:25">
      <c r="A64" s="24"/>
      <c r="B64" s="954"/>
      <c r="C64" s="954"/>
      <c r="D64" s="954"/>
      <c r="E64" s="954"/>
      <c r="F64" s="954"/>
      <c r="G64" s="954"/>
      <c r="H64" s="954"/>
      <c r="I64" s="954"/>
      <c r="J64" s="954"/>
      <c r="K64" s="954"/>
      <c r="L64" s="954"/>
      <c r="M64" s="954"/>
      <c r="N64" s="954"/>
      <c r="O64" s="954"/>
      <c r="P64" s="954"/>
      <c r="Q64" s="954"/>
      <c r="R64" s="954"/>
      <c r="S64" s="954"/>
      <c r="T64" s="954"/>
      <c r="U64" s="954"/>
      <c r="V64" s="954"/>
      <c r="W64" s="954"/>
      <c r="X64" s="954"/>
      <c r="Y64" s="954"/>
    </row>
    <row r="65" spans="2:25" ht="14.4" customHeight="1">
      <c r="B65" s="954"/>
      <c r="C65" s="954"/>
      <c r="D65" s="954"/>
      <c r="E65" s="954"/>
      <c r="F65" s="954"/>
      <c r="G65" s="954"/>
      <c r="H65" s="954"/>
      <c r="I65" s="954"/>
      <c r="J65" s="954"/>
      <c r="K65" s="954"/>
      <c r="L65" s="954"/>
      <c r="M65" s="954"/>
      <c r="N65" s="954"/>
      <c r="O65" s="954"/>
      <c r="P65" s="954"/>
      <c r="Q65" s="954"/>
      <c r="R65" s="954"/>
      <c r="S65" s="954"/>
      <c r="T65" s="954"/>
      <c r="U65" s="954"/>
      <c r="V65" s="954"/>
      <c r="W65" s="954"/>
      <c r="X65" s="954"/>
      <c r="Y65" s="954"/>
    </row>
    <row r="66" spans="2:25">
      <c r="B66" s="954"/>
      <c r="C66" s="954"/>
      <c r="D66" s="954"/>
      <c r="E66" s="954"/>
      <c r="F66" s="954"/>
      <c r="G66" s="954"/>
      <c r="H66" s="954"/>
      <c r="I66" s="954"/>
      <c r="J66" s="954"/>
      <c r="K66" s="954"/>
      <c r="L66" s="954"/>
      <c r="M66" s="954"/>
      <c r="N66" s="954"/>
      <c r="O66" s="954"/>
      <c r="P66" s="954"/>
      <c r="Q66" s="954"/>
      <c r="R66" s="954"/>
      <c r="S66" s="954"/>
      <c r="T66" s="954"/>
      <c r="U66" s="954"/>
      <c r="V66" s="954"/>
      <c r="W66" s="954"/>
      <c r="X66" s="954"/>
      <c r="Y66" s="954"/>
    </row>
    <row r="67" spans="2:25" ht="14.4" customHeight="1">
      <c r="B67" s="954"/>
      <c r="C67" s="954"/>
      <c r="D67" s="954"/>
      <c r="E67" s="954"/>
      <c r="F67" s="954"/>
      <c r="G67" s="954"/>
      <c r="H67" s="954"/>
      <c r="I67" s="954"/>
      <c r="J67" s="954"/>
      <c r="K67" s="954"/>
      <c r="L67" s="954"/>
      <c r="M67" s="954"/>
      <c r="N67" s="954"/>
      <c r="O67" s="954"/>
      <c r="P67" s="954"/>
      <c r="Q67" s="954"/>
      <c r="R67" s="954"/>
      <c r="S67" s="954"/>
      <c r="T67" s="954"/>
      <c r="U67" s="954"/>
      <c r="V67" s="954"/>
      <c r="W67" s="954"/>
      <c r="X67" s="954"/>
      <c r="Y67" s="954"/>
    </row>
    <row r="68" spans="2:25">
      <c r="B68" s="954"/>
      <c r="C68" s="954"/>
      <c r="D68" s="954"/>
      <c r="E68" s="954"/>
      <c r="F68" s="954"/>
      <c r="G68" s="954"/>
      <c r="H68" s="954"/>
      <c r="I68" s="954"/>
      <c r="J68" s="954"/>
      <c r="K68" s="954"/>
      <c r="L68" s="954"/>
      <c r="M68" s="954"/>
      <c r="N68" s="954"/>
      <c r="O68" s="954"/>
      <c r="P68" s="954"/>
      <c r="Q68" s="954"/>
      <c r="R68" s="954"/>
      <c r="S68" s="954"/>
      <c r="T68" s="954"/>
      <c r="U68" s="954"/>
      <c r="V68" s="954"/>
      <c r="W68" s="954"/>
      <c r="X68" s="954"/>
      <c r="Y68" s="954"/>
    </row>
    <row r="69" spans="2:25" ht="14.4" customHeight="1">
      <c r="B69" s="954"/>
      <c r="C69" s="954"/>
      <c r="D69" s="954"/>
      <c r="E69" s="954"/>
      <c r="F69" s="954"/>
      <c r="G69" s="954"/>
      <c r="H69" s="954"/>
      <c r="I69" s="954"/>
      <c r="J69" s="954"/>
      <c r="K69" s="954"/>
      <c r="L69" s="954"/>
      <c r="M69" s="954"/>
      <c r="N69" s="954"/>
      <c r="O69" s="954"/>
      <c r="P69" s="954"/>
      <c r="Q69" s="954"/>
      <c r="R69" s="954"/>
      <c r="S69" s="954"/>
      <c r="T69" s="954"/>
      <c r="U69" s="954"/>
      <c r="V69" s="954"/>
      <c r="W69" s="954"/>
      <c r="X69" s="954"/>
      <c r="Y69" s="954"/>
    </row>
    <row r="70" spans="2:25">
      <c r="B70" s="954"/>
      <c r="C70" s="954"/>
      <c r="D70" s="954"/>
      <c r="E70" s="954"/>
      <c r="F70" s="954"/>
      <c r="G70" s="954"/>
      <c r="H70" s="954"/>
      <c r="I70" s="954"/>
      <c r="J70" s="954"/>
      <c r="K70" s="954"/>
      <c r="L70" s="954"/>
      <c r="M70" s="954"/>
      <c r="N70" s="954"/>
      <c r="O70" s="954"/>
      <c r="P70" s="954"/>
      <c r="Q70" s="954"/>
      <c r="R70" s="954"/>
      <c r="S70" s="954"/>
      <c r="T70" s="954"/>
      <c r="U70" s="954"/>
      <c r="V70" s="954"/>
      <c r="W70" s="954"/>
      <c r="X70" s="954"/>
      <c r="Y70" s="954"/>
    </row>
    <row r="71" spans="2:25" ht="14.4" customHeight="1">
      <c r="U71" s="954"/>
      <c r="V71" s="954"/>
      <c r="W71" s="954"/>
      <c r="X71" s="954"/>
      <c r="Y71" s="954"/>
    </row>
  </sheetData>
  <mergeCells count="18">
    <mergeCell ref="U36:Y36"/>
    <mergeCell ref="D5:F5"/>
    <mergeCell ref="G5:I5"/>
    <mergeCell ref="O5:S5"/>
    <mergeCell ref="B9:D9"/>
    <mergeCell ref="H9:J9"/>
    <mergeCell ref="N9:P9"/>
    <mergeCell ref="B24:D24"/>
    <mergeCell ref="B25:D25"/>
    <mergeCell ref="B16:S17"/>
    <mergeCell ref="B13:S14"/>
    <mergeCell ref="B23:D23"/>
    <mergeCell ref="B19:S20"/>
    <mergeCell ref="G3:I3"/>
    <mergeCell ref="D4:F4"/>
    <mergeCell ref="G4:I4"/>
    <mergeCell ref="J4:K4"/>
    <mergeCell ref="O4:R4"/>
  </mergeCells>
  <conditionalFormatting sqref="G5:I5">
    <cfRule type="expression" dxfId="8" priority="2">
      <formula>$D$4="Ristiverinen"</formula>
    </cfRule>
  </conditionalFormatting>
  <conditionalFormatting sqref="J4:K4">
    <cfRule type="expression" dxfId="7" priority="1">
      <formula>$D$4="Ristiverinen"</formula>
    </cfRule>
  </conditionalFormatting>
  <pageMargins left="0.25" right="0.25" top="0.75" bottom="0.75" header="0.3" footer="0.3"/>
  <pageSetup paperSize="9" scale="70" orientation="portrait" r:id="rId1"/>
  <drawing r:id="rId2"/>
  <extLst>
    <ext xmlns:x14="http://schemas.microsoft.com/office/spreadsheetml/2009/9/main" uri="{CCE6A557-97BC-4b89-ADB6-D9C93CAAB3DF}">
      <x14:dataValidations xmlns:xm="http://schemas.microsoft.com/office/excel/2006/main" count="14">
        <x14:dataValidation type="list" allowBlank="1" showInputMessage="1" showErrorMessage="1" xr:uid="{CAA94555-6AE8-4C16-B09C-4F1BA43D7455}">
          <x14:formula1>
            <xm:f>Iltasatu_taulukot!$M$32:$M$41</xm:f>
          </x14:formula1>
          <xm:sqref>O5:S5</xm:sqref>
        </x14:dataValidation>
        <x14:dataValidation type="list" allowBlank="1" showInputMessage="1" showErrorMessage="1" xr:uid="{137AFD06-6F53-46C8-AD8F-903EA21C29C6}">
          <x14:formula1>
            <xm:f>Iltasatu_taulukot!$B$39:$B$116</xm:f>
          </x14:formula1>
          <xm:sqref>B13</xm:sqref>
        </x14:dataValidation>
        <x14:dataValidation type="list" allowBlank="1" showInputMessage="1" showErrorMessage="1" xr:uid="{88FB4059-F2DA-4AF5-AB8C-B6C0BD5076B8}">
          <x14:formula1>
            <xm:f>Iltasatu_taulukot!$F$39:$F$116</xm:f>
          </x14:formula1>
          <xm:sqref>B16</xm:sqref>
        </x14:dataValidation>
        <x14:dataValidation type="list" allowBlank="1" showInputMessage="1" showErrorMessage="1" xr:uid="{98A22D2A-46A7-4413-9F6A-60AB1E7793C5}">
          <x14:formula1>
            <xm:f>'Hahmonluonnin askeleet'!$L$17:$L$23</xm:f>
          </x14:formula1>
          <xm:sqref>J4</xm:sqref>
        </x14:dataValidation>
        <x14:dataValidation type="list" allowBlank="1" showInputMessage="1" showErrorMessage="1" xr:uid="{740F8EC7-5455-4792-8C02-823C48AEEB80}">
          <x14:formula1>
            <xm:f>Iltasatu_taulukot!$I$16:$I$19</xm:f>
          </x14:formula1>
          <xm:sqref>O4:R4</xm:sqref>
        </x14:dataValidation>
        <x14:dataValidation type="list" allowBlank="1" showInputMessage="1" showErrorMessage="1" xr:uid="{4347769C-3AF9-45F3-AAE1-BB24FE3933E3}">
          <x14:formula1>
            <xm:f>'Hahmonluonnin askeleet'!$L$35:$L$36</xm:f>
          </x14:formula1>
          <xm:sqref>D4:F4</xm:sqref>
        </x14:dataValidation>
        <x14:dataValidation type="list" allowBlank="1" showInputMessage="1" showErrorMessage="1" xr:uid="{48C7D58D-E2B6-4139-B894-3310FF59B892}">
          <x14:formula1>
            <xm:f>'Hahmonluonnin askeleet'!$L$3:$L$10</xm:f>
          </x14:formula1>
          <xm:sqref>G3:I3</xm:sqref>
        </x14:dataValidation>
        <x14:dataValidation type="list" allowBlank="1" showInputMessage="1" showErrorMessage="1" xr:uid="{CD1255C4-CF6B-4899-8E91-EAB3CDBD22F0}">
          <x14:formula1>
            <xm:f>'Hahmonluonnin askeleet'!$L$17:$L$33</xm:f>
          </x14:formula1>
          <xm:sqref>G4:I4</xm:sqref>
        </x14:dataValidation>
        <x14:dataValidation type="list" allowBlank="1" showInputMessage="1" showErrorMessage="1" xr:uid="{BA5B742C-BBFD-4368-8025-D8DCBF052CA7}">
          <x14:formula1>
            <xm:f>'Hahmonluonnin askeleet'!$N$43:$O$43</xm:f>
          </x14:formula1>
          <xm:sqref>B23</xm:sqref>
        </x14:dataValidation>
        <x14:dataValidation type="list" allowBlank="1" showInputMessage="1" showErrorMessage="1" xr:uid="{ED762A45-F550-4882-976F-4B00B36DD233}">
          <x14:formula1>
            <xm:f>'Hahmonluonnin askeleet'!$N$44:$O$44</xm:f>
          </x14:formula1>
          <xm:sqref>B24:D24</xm:sqref>
        </x14:dataValidation>
        <x14:dataValidation type="list" allowBlank="1" showInputMessage="1" showErrorMessage="1" xr:uid="{5B0FD70E-0B15-4160-92FA-EA45EC1447A7}">
          <x14:formula1>
            <xm:f>'Hahmonluonnin askeleet'!$N$45:$O$45</xm:f>
          </x14:formula1>
          <xm:sqref>B25:D25</xm:sqref>
        </x14:dataValidation>
        <x14:dataValidation type="list" allowBlank="1" showInputMessage="1" showErrorMessage="1" xr:uid="{D708F8C6-07AD-49F4-A25E-E207FAF3A03E}">
          <x14:formula1>
            <xm:f>Iltasatu_taulukot!$L$3:$L$14</xm:f>
          </x14:formula1>
          <xm:sqref>H9 N9 B9</xm:sqref>
        </x14:dataValidation>
        <x14:dataValidation type="list" allowBlank="1" showInputMessage="1" showErrorMessage="1" xr:uid="{E611CCFD-3D3D-46AB-B54E-D98F0F752FF6}">
          <x14:formula1>
            <xm:f>'Hahmonluonnin askeleet'!#REF!</xm:f>
          </x14:formula1>
          <xm:sqref>G5:I5</xm:sqref>
        </x14:dataValidation>
        <x14:dataValidation type="list" allowBlank="1" showInputMessage="1" showErrorMessage="1" xr:uid="{E1017CCD-5875-4266-AAE8-FFBE7672DB33}">
          <x14:formula1>
            <xm:f>'Hahmonluonnin askeleet'!$L$42:$L$52</xm:f>
          </x14:formula1>
          <xm:sqref>D5:F5</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Laskentataulukot</vt:lpstr>
      </vt:variant>
      <vt:variant>
        <vt:i4>24</vt:i4>
      </vt:variant>
      <vt:variant>
        <vt:lpstr>Nimetyt alueet</vt:lpstr>
      </vt:variant>
      <vt:variant>
        <vt:i4>14</vt:i4>
      </vt:variant>
    </vt:vector>
  </HeadingPairs>
  <TitlesOfParts>
    <vt:vector size="38" baseType="lpstr">
      <vt:lpstr>Tyhja</vt:lpstr>
      <vt:lpstr>Aamu</vt:lpstr>
      <vt:lpstr>Sami</vt:lpstr>
      <vt:lpstr>Joel</vt:lpstr>
      <vt:lpstr>Slaine</vt:lpstr>
      <vt:lpstr>Selene</vt:lpstr>
      <vt:lpstr>Arather</vt:lpstr>
      <vt:lpstr>Milesandra</vt:lpstr>
      <vt:lpstr>Lucifer</vt:lpstr>
      <vt:lpstr>Arkkienkelit</vt:lpstr>
      <vt:lpstr>Iltasatu_taulukot</vt:lpstr>
      <vt:lpstr>Voimat</vt:lpstr>
      <vt:lpstr>tables</vt:lpstr>
      <vt:lpstr>Taikaesineet</vt:lpstr>
      <vt:lpstr>Merkurius</vt:lpstr>
      <vt:lpstr>Supersankarit</vt:lpstr>
      <vt:lpstr>Epäkuolleet</vt:lpstr>
      <vt:lpstr>Hahmonluonnin askeleet</vt:lpstr>
      <vt:lpstr>Taistelu</vt:lpstr>
      <vt:lpstr>Pelinjohtajan suoja</vt:lpstr>
      <vt:lpstr>Kriittinen osuma</vt:lpstr>
      <vt:lpstr>consequences</vt:lpstr>
      <vt:lpstr>Seikkailumoottori</vt:lpstr>
      <vt:lpstr>Musta kynttilä</vt:lpstr>
      <vt:lpstr>'Hahmonluonnin askeleet'!_Hlk143179463</vt:lpstr>
      <vt:lpstr>Aamu!Tulostusalue</vt:lpstr>
      <vt:lpstr>Arather!Tulostusalue</vt:lpstr>
      <vt:lpstr>Arkkienkelit!Tulostusalue</vt:lpstr>
      <vt:lpstr>'Hahmonluonnin askeleet'!Tulostusalue</vt:lpstr>
      <vt:lpstr>Joel!Tulostusalue</vt:lpstr>
      <vt:lpstr>Lucifer!Tulostusalue</vt:lpstr>
      <vt:lpstr>Milesandra!Tulostusalue</vt:lpstr>
      <vt:lpstr>'Pelinjohtajan suoja'!Tulostusalue</vt:lpstr>
      <vt:lpstr>Sami!Tulostusalue</vt:lpstr>
      <vt:lpstr>Selene!Tulostusalue</vt:lpstr>
      <vt:lpstr>Slaine!Tulostusalue</vt:lpstr>
      <vt:lpstr>Taistelu!Tulostusalue</vt:lpstr>
      <vt:lpstr>Tyhja!Tulostusalue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Artturi Laitakari</dc:creator>
  <cp:lastModifiedBy>Laitakari Artturi</cp:lastModifiedBy>
  <cp:lastPrinted>2024-03-24T17:01:12Z</cp:lastPrinted>
  <dcterms:created xsi:type="dcterms:W3CDTF">2017-02-08T20:17:31Z</dcterms:created>
  <dcterms:modified xsi:type="dcterms:W3CDTF">2024-04-03T17:38:39Z</dcterms:modified>
</cp:coreProperties>
</file>